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filterPrivacy="1"/>
  <xr:revisionPtr revIDLastSave="0" documentId="13_ncr:1_{271A2479-9C1C-4D5F-974D-6B76056CB290}" xr6:coauthVersionLast="40" xr6:coauthVersionMax="40" xr10:uidLastSave="{00000000-0000-0000-0000-000000000000}"/>
  <bookViews>
    <workbookView xWindow="0" yWindow="0" windowWidth="28800" windowHeight="11625" firstSheet="9" activeTab="13" xr2:uid="{00000000-000D-0000-FFFF-FFFF00000000}"/>
  </bookViews>
  <sheets>
    <sheet name="PROGRAM IZVAJANJA" sheetId="1" r:id="rId1"/>
    <sheet name="PODATKI O OBJEKTIH" sheetId="15" r:id="rId2"/>
    <sheet name="REFERENČNE KOLIČINE" sheetId="16" r:id="rId3"/>
    <sheet name="CENE ENERGENTOV OB MENJAVI" sheetId="46" r:id="rId4"/>
    <sheet name="ENERGETSKO UPRAVLJANJE" sheetId="26" state="hidden" r:id="rId5"/>
    <sheet name="STANDARD UDOBJA" sheetId="61" r:id="rId6"/>
    <sheet name="MERITVE UDOBJA" sheetId="62" r:id="rId7"/>
    <sheet name="UKREPI - SPLOŠNE ZAHTEVE" sheetId="28" r:id="rId8"/>
    <sheet name="UKREPI (PO OBJEKTIH)" sheetId="5" r:id="rId9"/>
    <sheet name="OB01" sheetId="30" r:id="rId10"/>
    <sheet name="UKREPI (SKUPAJ)" sheetId="8" r:id="rId11"/>
    <sheet name="VZOREC OBRAČUNA - TOPLOTA" sheetId="9" r:id="rId12"/>
    <sheet name="VZOREC OBRAČUNA - EL. ENERGIJA" sheetId="10" r:id="rId13"/>
    <sheet name="VZOREC OBRAČUNA - SKUPAJ" sheetId="11" r:id="rId14"/>
  </sheets>
  <definedNames>
    <definedName name="__IntlFixup" hidden="1">TRUE</definedName>
    <definedName name="_xlnm._FilterDatabase" localSheetId="9" hidden="1">'OB01'!#REF!</definedName>
    <definedName name="anscount" hidden="1">1</definedName>
    <definedName name="Number_of_Payments" localSheetId="3" hidden="1">MATCH(0.01,End_Bal,-1)+1</definedName>
    <definedName name="Number_of_Payments" hidden="1">MATCH(0.01,End_Bal,-1)+1</definedName>
    <definedName name="_xlnm.Print_Area" localSheetId="4">'ENERGETSKO UPRAVLJANJE'!$A$1:$B$40</definedName>
    <definedName name="_xlnm.Print_Area" localSheetId="9">'OB01'!$A:$D</definedName>
    <definedName name="_xlnm.Print_Area" localSheetId="5">'STANDARD UDOBJA'!$A$1:$I$37</definedName>
    <definedName name="_xlnm.Print_Area" localSheetId="7">'UKREPI - SPLOŠNE ZAHTEVE'!$A:$B</definedName>
  </definedNames>
  <calcPr calcId="181029"/>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B18" i="30" l="1"/>
  <c r="B13" i="30"/>
  <c r="P3" i="16"/>
  <c r="S3" i="16"/>
  <c r="N1" i="30" l="1"/>
  <c r="E2" i="30"/>
  <c r="N2" i="30" s="1"/>
  <c r="B6" i="30" l="1"/>
  <c r="B8" i="30"/>
  <c r="Z3" i="16" l="1"/>
  <c r="AA3" i="16"/>
  <c r="W3" i="16" l="1"/>
  <c r="D7" i="10" s="1"/>
  <c r="B7" i="30" l="1"/>
  <c r="D3" i="16"/>
  <c r="B5" i="30" s="1"/>
  <c r="C3" i="16"/>
  <c r="B4" i="30" s="1"/>
  <c r="B25" i="30" l="1"/>
  <c r="C25" i="30" s="1"/>
  <c r="K3" i="16"/>
  <c r="J5" i="8"/>
  <c r="C58" i="30"/>
  <c r="D5" i="8" s="1"/>
  <c r="C56" i="30"/>
  <c r="C5" i="8" s="1"/>
  <c r="Y3" i="16"/>
  <c r="C7" i="10" s="1"/>
  <c r="C50" i="30"/>
  <c r="C51" i="30" s="1"/>
  <c r="C64" i="30"/>
  <c r="F5" i="8"/>
  <c r="I5" i="8"/>
  <c r="C66" i="30"/>
  <c r="G5" i="8" s="1"/>
  <c r="U3" i="16"/>
  <c r="H8" i="10"/>
  <c r="G8" i="10"/>
  <c r="F8" i="10"/>
  <c r="E8" i="10"/>
  <c r="F8" i="9"/>
  <c r="J7" i="10"/>
  <c r="L7" i="10"/>
  <c r="M7" i="10" s="1"/>
  <c r="I7" i="9"/>
  <c r="M7" i="9"/>
  <c r="M8" i="9" s="1"/>
  <c r="L8" i="9"/>
  <c r="N5" i="8"/>
  <c r="O5" i="8"/>
  <c r="P5" i="8"/>
  <c r="Q5" i="8"/>
  <c r="R5" i="8"/>
  <c r="C60" i="30"/>
  <c r="C68" i="30"/>
  <c r="M3" i="16" l="1"/>
  <c r="N3" i="16"/>
  <c r="D6" i="8"/>
  <c r="C8" i="10"/>
  <c r="C67" i="30"/>
  <c r="H5" i="8" s="1"/>
  <c r="K5" i="8" s="1"/>
  <c r="O7" i="9"/>
  <c r="J8" i="10"/>
  <c r="O8" i="9"/>
  <c r="I6" i="8"/>
  <c r="J6" i="8"/>
  <c r="G6" i="8"/>
  <c r="E7" i="11"/>
  <c r="E8" i="11" s="1"/>
  <c r="B21" i="30"/>
  <c r="C72" i="30"/>
  <c r="B20" i="30"/>
  <c r="B24" i="30"/>
  <c r="M8" i="10"/>
  <c r="N7" i="10"/>
  <c r="L8" i="10"/>
  <c r="F6" i="8"/>
  <c r="Q7" i="9" l="1"/>
  <c r="C6" i="8"/>
  <c r="H6" i="8"/>
  <c r="D7" i="11"/>
  <c r="D8" i="11" s="1"/>
  <c r="N8" i="10"/>
  <c r="K6" i="8"/>
  <c r="B14" i="30"/>
  <c r="O3" i="16"/>
  <c r="R3" i="16"/>
  <c r="C7" i="9" s="1"/>
  <c r="R7" i="9" s="1"/>
  <c r="R8" i="9" s="1"/>
  <c r="G7" i="9" l="1"/>
  <c r="C8" i="9"/>
  <c r="B19" i="30"/>
  <c r="C19" i="30" s="1"/>
  <c r="C59" i="30" s="1"/>
  <c r="D7" i="9"/>
  <c r="E7" i="9" s="1"/>
  <c r="J7" i="9" l="1"/>
  <c r="K7" i="9" s="1"/>
  <c r="S7" i="9"/>
  <c r="G8" i="9"/>
  <c r="C74" i="30"/>
  <c r="E5" i="8"/>
  <c r="E6" i="8" s="1"/>
  <c r="S8" i="9" l="1"/>
  <c r="T7" i="9"/>
  <c r="E8" i="9"/>
  <c r="K8" i="9"/>
  <c r="B83" i="30"/>
  <c r="C83" i="30" s="1"/>
  <c r="B84" i="30"/>
  <c r="C84" i="30" s="1"/>
  <c r="B92" i="30"/>
  <c r="C92" i="30" s="1"/>
  <c r="B79" i="30"/>
  <c r="C79" i="30" s="1"/>
  <c r="B88" i="30"/>
  <c r="C88" i="30" s="1"/>
  <c r="B89" i="30"/>
  <c r="C89" i="30" s="1"/>
  <c r="B82" i="30"/>
  <c r="C82" i="30" s="1"/>
  <c r="B90" i="30"/>
  <c r="C90" i="30" s="1"/>
  <c r="B85" i="30"/>
  <c r="C85" i="30" s="1"/>
  <c r="B80" i="30"/>
  <c r="C80" i="30" s="1"/>
  <c r="B93" i="30"/>
  <c r="C93" i="30" s="1"/>
  <c r="L5" i="8" s="1"/>
  <c r="B87" i="30"/>
  <c r="C87" i="30" s="1"/>
  <c r="B86" i="30"/>
  <c r="C86" i="30" s="1"/>
  <c r="B91" i="30"/>
  <c r="C91" i="30" s="1"/>
  <c r="B81" i="30"/>
  <c r="C81" i="30" s="1"/>
  <c r="T8" i="9" l="1"/>
  <c r="C7" i="11"/>
  <c r="L6" i="8"/>
  <c r="C94" i="30"/>
  <c r="C75" i="30" s="1"/>
  <c r="F7" i="11" l="1"/>
  <c r="F8" i="11" s="1"/>
  <c r="C8" i="11"/>
</calcChain>
</file>

<file path=xl/sharedStrings.xml><?xml version="1.0" encoding="utf-8"?>
<sst xmlns="http://schemas.openxmlformats.org/spreadsheetml/2006/main" count="486" uniqueCount="358">
  <si>
    <t>PROGRAM IZVAJANJA</t>
  </si>
  <si>
    <t>Splošne zahteve:</t>
  </si>
  <si>
    <t>Pogodbeno zagotavljanje prihrankov</t>
  </si>
  <si>
    <t>diskontna stopnja</t>
  </si>
  <si>
    <t>SKUPAJ NSV:</t>
  </si>
  <si>
    <t>SKUPAJ</t>
  </si>
  <si>
    <t>NSV</t>
  </si>
  <si>
    <t>leto</t>
  </si>
  <si>
    <t>Izračun neto sedanje vrednosti:</t>
  </si>
  <si>
    <t>SKUPAJ neto sedanja vrednost prihranka v €</t>
  </si>
  <si>
    <t>ZAJAMČENI PRIHRANEK SKUPAJ v €</t>
  </si>
  <si>
    <t>Novopričakovana raba električne energije v kWh:</t>
  </si>
  <si>
    <t>€</t>
  </si>
  <si>
    <t>€/kWh</t>
  </si>
  <si>
    <t>kWh</t>
  </si>
  <si>
    <t>Neto površina m2:</t>
  </si>
  <si>
    <t>Oznaka</t>
  </si>
  <si>
    <t>Naslov:</t>
  </si>
  <si>
    <t>Objekt:</t>
  </si>
  <si>
    <t>Osnovni podatki o objektu</t>
  </si>
  <si>
    <t>OB1</t>
  </si>
  <si>
    <t>%</t>
  </si>
  <si>
    <t>id</t>
  </si>
  <si>
    <t>št.</t>
  </si>
  <si>
    <t xml:space="preserve">Neto sedanje vrednost prihrankov                   € </t>
  </si>
  <si>
    <t xml:space="preserve">ZAJAMČENI PRIHRANEK SKUPAJ                    € </t>
  </si>
  <si>
    <t>zajamčeni prihranek električne energije</t>
  </si>
  <si>
    <t>zajamčeni prihranek toplote</t>
  </si>
  <si>
    <t>C</t>
  </si>
  <si>
    <t>**cena toplote: povprečna cena toplote v obračunskem obdobju, izračunana za vsak objekt posebej - podatek iz energetskega knjigovodstva</t>
  </si>
  <si>
    <t xml:space="preserve">faktor uporabe*: v primeru, da je različen od 1, priložen izračun </t>
  </si>
  <si>
    <t>dnevni temperaturni primanjkljaj v obračunskem obdobju</t>
  </si>
  <si>
    <t>referenčni dnevni temperaturni primanjkljaj</t>
  </si>
  <si>
    <t xml:space="preserve">prihranek v €
</t>
  </si>
  <si>
    <t xml:space="preserve">nov strošek toplote v €
</t>
  </si>
  <si>
    <t xml:space="preserve">cena toplote v €
</t>
  </si>
  <si>
    <t>prihranek v kWh</t>
  </si>
  <si>
    <t>nova raba v kWh</t>
  </si>
  <si>
    <t>dejanski prihranek toplote</t>
  </si>
  <si>
    <t>nov strošek toplote</t>
  </si>
  <si>
    <t>cena  toplote**</t>
  </si>
  <si>
    <t>prilagojena raba toplote - uporaba</t>
  </si>
  <si>
    <t>faktor upor.*</t>
  </si>
  <si>
    <t>prilagojena raba toplote - DTP</t>
  </si>
  <si>
    <t>dejanska neprilagojena raba toplote</t>
  </si>
  <si>
    <t xml:space="preserve">Novopričakovana raba toplote  in zajamčeni prihranek toplote </t>
  </si>
  <si>
    <t>strošek toplote</t>
  </si>
  <si>
    <t>referenčna raba toplote</t>
  </si>
  <si>
    <t>RAZLIKA MED DEJANSKIM IN ZAJAMČENIM PRIHRANKOM</t>
  </si>
  <si>
    <t>LETNE VREDNOSTI</t>
  </si>
  <si>
    <t>POGODBENE VREDNOSTI</t>
  </si>
  <si>
    <t>ID</t>
  </si>
  <si>
    <t>TOPLOTA</t>
  </si>
  <si>
    <t>**cena el.energije: povprečna cena toplote v obračunskem obdobju, izračunana za vsak objekt posebej - podatek iz energetskega knjigovodstva</t>
  </si>
  <si>
    <t>faktor uporabe*: v primeru, da je različen od 1, priložen izračun</t>
  </si>
  <si>
    <t>dejanski prihranek el. energije</t>
  </si>
  <si>
    <t>cena  el. energije**</t>
  </si>
  <si>
    <t>prilagojena raba el. energije</t>
  </si>
  <si>
    <t>faktor uporabe*</t>
  </si>
  <si>
    <t>dejanska  raba el. energije</t>
  </si>
  <si>
    <t>zajamčeni prihranek el. energije</t>
  </si>
  <si>
    <t>cena el. energije</t>
  </si>
  <si>
    <t>referenčna raba el. energije</t>
  </si>
  <si>
    <t>ELEKTRIČNA ENERGIJA</t>
  </si>
  <si>
    <t>BREMEPIS:</t>
  </si>
  <si>
    <t>DOBROPIS:</t>
  </si>
  <si>
    <t>el. energija</t>
  </si>
  <si>
    <t>toplota</t>
  </si>
  <si>
    <t>POVZETEK - dejanski prihranek</t>
  </si>
  <si>
    <t>VSEBINA</t>
  </si>
  <si>
    <t>VZOREC OBRAČUNA</t>
  </si>
  <si>
    <t>VZOREC OBRAČUNOV</t>
  </si>
  <si>
    <t>Energetsko upravljanje je sklop storitev, ki zajemajo:</t>
  </si>
  <si>
    <t>Naročnik je že pridobil podatke za objekte, ki zajemajo osnovno analizo rabe energije in stroškov oskrbe z energijo ter oceno možnih prihrankov energije in stroškov za oskrbo z energijo.</t>
  </si>
  <si>
    <t>S sistemom upravljanja mora izvajalec vzpostaviti proces stalnega spremljanja rabe energije in stroškov za oskrbo z energijo, njihovo analizo ter predlog ukrepanja ob negativnih odstopanjih.</t>
  </si>
  <si>
    <t>Spremljanje porabe</t>
  </si>
  <si>
    <t>Pregled porabe energentov v objektu</t>
  </si>
  <si>
    <t>Pregled porabe vode</t>
  </si>
  <si>
    <t>Spremljanje stroškov</t>
  </si>
  <si>
    <t>Spremljanje stroškov energentov</t>
  </si>
  <si>
    <t>Spremljanje stroškov vode</t>
  </si>
  <si>
    <t>Spremljanje stroškov vzdrževanja</t>
  </si>
  <si>
    <t>Analizo porabe energije</t>
  </si>
  <si>
    <t>Analiza porabe energije glede na dnevni temperaturni primanjkljaj</t>
  </si>
  <si>
    <t>Analiza porabe energije glede na število uporabnikov</t>
  </si>
  <si>
    <t>Primerjava porabe med leti</t>
  </si>
  <si>
    <t>Primerjava podobnih objektov med seboj</t>
  </si>
  <si>
    <t>Izdelavo poročil</t>
  </si>
  <si>
    <t>Avtomatsko generiranje poročil</t>
  </si>
  <si>
    <t>Dinamična določitev periode generiranja</t>
  </si>
  <si>
    <t>Izvajalec ob začetku izvajanja storitve izvede izobraževanje naročnika za pregled podatkov, možnosti pregledovanja analiz in možnosti generiranja poročil. Naročnik lahko tudi določi, katere analize in poročila je izvajalec vsak mesec dolžan pošiljati določenim osebam naročnika.</t>
  </si>
  <si>
    <t>ZAHTEVE NAROČNIKA GLEDE SISTEMA ENERGETSKEGA UPRAVLJANJA</t>
  </si>
  <si>
    <t>SEZNAM OBJEKTOV</t>
  </si>
  <si>
    <t>OSNOVNI PODATKI O OBJEKTU</t>
  </si>
  <si>
    <t>STROŠKI SKUPAJ</t>
  </si>
  <si>
    <t>ime objekta</t>
  </si>
  <si>
    <t>naslov</t>
  </si>
  <si>
    <t>raba toplote [kWh]</t>
  </si>
  <si>
    <t>cena toplote [€/kWh]</t>
  </si>
  <si>
    <t>raba el.energije [kWh]</t>
  </si>
  <si>
    <t>raba el. energije [kWh/m2]</t>
  </si>
  <si>
    <t xml:space="preserve"> cena el. energije [€/kWh]</t>
  </si>
  <si>
    <t>referenčna cena toplote</t>
  </si>
  <si>
    <t>UKREPI - SKUPAJ</t>
  </si>
  <si>
    <t xml:space="preserve">ELEKTRIČNA ENERGIJA </t>
  </si>
  <si>
    <t>referenčni strošek el. energije [€]</t>
  </si>
  <si>
    <t>referenčna raba el. energije
[kWh]</t>
  </si>
  <si>
    <t>referenčna raba toplote
[kWh]</t>
  </si>
  <si>
    <t>raba toplote
[kWh/m2]</t>
  </si>
  <si>
    <t>SKUPAJ STROŠEK ENERGENTOV
[€]</t>
  </si>
  <si>
    <t>Vsi zneski so brez DDV.</t>
  </si>
  <si>
    <t>zajamčeni prihranek vzdrževanja</t>
  </si>
  <si>
    <t>vzdrževanje</t>
  </si>
  <si>
    <t xml:space="preserve">Opombe: </t>
  </si>
  <si>
    <t>Izvedba celovite energetske sanacije objektov, ki zajema sledeče ukrepe:</t>
  </si>
  <si>
    <t>STANDARD UDOBJA V OBJEKTIH</t>
  </si>
  <si>
    <t>Vrsta stavbe/prostora:</t>
  </si>
  <si>
    <t>Relativna vlažnost zraka 
(%)</t>
  </si>
  <si>
    <t>40 - 60</t>
  </si>
  <si>
    <t>Vrtec - Športna igralnica</t>
  </si>
  <si>
    <t>Telovadnica, športna dvorana</t>
  </si>
  <si>
    <t>25 - 28</t>
  </si>
  <si>
    <t>+2°C nad temp. bazenske vode</t>
  </si>
  <si>
    <t>Opombe</t>
  </si>
  <si>
    <t>35 - 60</t>
  </si>
  <si>
    <t>Servisni prostori</t>
  </si>
  <si>
    <t>Obremenjenost prostora  (oseb/m2)</t>
  </si>
  <si>
    <t>Kopalnica</t>
  </si>
  <si>
    <t>Temperatura zraka 
(°C)</t>
  </si>
  <si>
    <t>Relativna vlažnost zraka (%)</t>
  </si>
  <si>
    <t>Sanitarije</t>
  </si>
  <si>
    <t>Vrtec - Umivalnica</t>
  </si>
  <si>
    <t>Osnovna šola - Učilnica</t>
  </si>
  <si>
    <t>Pisarne, upravni prostori</t>
  </si>
  <si>
    <t>Avla, avditorij, skupni prostori, hodniki, jedilnica</t>
  </si>
  <si>
    <t>Bazenski prostor</t>
  </si>
  <si>
    <t>Datum in ura meritve</t>
  </si>
  <si>
    <t>Obremenjenost/ zasedenost (oseb)</t>
  </si>
  <si>
    <t>Minimalno ugodje v prostorih v času izvajanja ogrevanja (pozimi):</t>
  </si>
  <si>
    <t>Obrazec za vpis meritev:</t>
  </si>
  <si>
    <t>Notranja
temp. zraka
(°C)</t>
  </si>
  <si>
    <t>Toleranca* (°C)</t>
  </si>
  <si>
    <t>Povprečna vzdrževana osvetljenost (lux)
EN 12464-1</t>
  </si>
  <si>
    <t>Minimalna temperatura sanitarne tople vode:</t>
  </si>
  <si>
    <t>Lokacija meritve</t>
  </si>
  <si>
    <t>Temperatura STV 
(°C)</t>
  </si>
  <si>
    <t>Na iztočnem mestu (pipa)</t>
  </si>
  <si>
    <t>Vrednosti so smiselno povzete po pravilniku SIST EN 12831, Pravilnik o prezračevanju stavb (UL RS 42/2002) oziroma na podlagi izkušenj.</t>
  </si>
  <si>
    <t>Meje odgovornosti koncesionarja za doseganje standardov udobja:</t>
  </si>
  <si>
    <t>Koncesionar je odgovoren za doseganje standardov udobja zgolj v obsegu, ki ga tehnično omogočajo ukrepi, ki jih je v okviru izvajanja koncesije izvedel koncesionar.</t>
  </si>
  <si>
    <t>Koncesionar ni dolžan zagotavljati doseganja predpisanega standarda osvetlitve, če s svojimi ukrepi ne posega v obstoječe sisteme notranje razsvetljave.</t>
  </si>
  <si>
    <r>
      <t>Koncesionar ni dolžan zagotavljati doseganje predpisanega standarda prezračevanja (CO</t>
    </r>
    <r>
      <rPr>
        <vertAlign val="subscript"/>
        <sz val="11"/>
        <color theme="1"/>
        <rFont val="Bookman Old Style"/>
        <family val="1"/>
        <charset val="238"/>
      </rPr>
      <t>2</t>
    </r>
    <r>
      <rPr>
        <sz val="11"/>
        <color theme="1"/>
        <rFont val="Bookman Old Style"/>
        <family val="1"/>
        <charset val="238"/>
      </rPr>
      <t>, izmenjeva svežega zraka), če objekti nimajo vgrajenih sistemov prisilnih prezračevanj oz. le-ti niso predmet ukrepov energetske sanacije objektov koncedenta.</t>
    </r>
  </si>
  <si>
    <t>Koncesionar ni odgovoren za nedoseganje predpisanih standardov udobja, v kolikor so odstopanja posledica ravnanja uporabnikov objekta.</t>
  </si>
  <si>
    <t>Koncesionar ni odgovoren za nedoseganje predpisanih standardov udobja, v kolikor so odstopanja posledica  nezanesljive, nekvalitetne in nepravočasne dobave primarnih energentov s strani koncedenta oz. uporabnikov (npr. dobava biomase, ki ne dosega predpisanih standardov kvalitete določene s projekti Obratovanja in vzdrževanja).</t>
  </si>
  <si>
    <t>Koncesionar ni odgovoren za nedoseganje predpisanih standardov udobja, v kolikor so odstopanja posledica neizvajanja nujno potrebnih vzdrževalnih del na instalacijah, ki niso predmet vzdrževanja koncesionarja in jih je skladno z določenimi mejami projekta tudi nadalje dolžan izvajati koncedent (npr. menjava okvarjenih grelnih teles, radiatorjev, zamenjava dotrajane interne instalacije).</t>
  </si>
  <si>
    <t>Koncesionar ni odgovoren za nedoseganje predpisanih standardov udobja, v kolikor so odstopanja posledica prekinitev ali motene dobave s strani pooblaščenih operaterjev distribucijskih omrežij (električna energija, zemeljski plin, daljinsko ogrevanje).</t>
  </si>
  <si>
    <t>MERITVE UDOBJA V PROSTORIH PRED IZVEDBO UKREPOV  ENERGETSKE SANACIJE</t>
  </si>
  <si>
    <t>Vrsta prostora kjer se izvajajo meritve</t>
  </si>
  <si>
    <t xml:space="preserve">Št. etaže </t>
  </si>
  <si>
    <t>Meritev temperature STV</t>
  </si>
  <si>
    <t>Meritev</t>
  </si>
  <si>
    <t>Lokacija</t>
  </si>
  <si>
    <t>Zalogovnik STV - zgoraj</t>
  </si>
  <si>
    <t>Zalogovnik STV - spodaj</t>
  </si>
  <si>
    <t>Iztok v sekundarni sistem STV</t>
  </si>
  <si>
    <t>Povratna temp. na cirkulaciji</t>
  </si>
  <si>
    <t>Iztočno mesto (pipa) 1</t>
  </si>
  <si>
    <t>Iztočno mesto (pipa) 2</t>
  </si>
  <si>
    <t>Iztočno mesto (pipa) 3</t>
  </si>
  <si>
    <t xml:space="preserve">Opomba: Na iztočnih mestih se meri temperatura po 2 minutah od odprtja pipe </t>
  </si>
  <si>
    <t>Koncendent in koncesionar za vsak objekt iz seznama objektov določita najmanj 3 točke merjenja v prostorih različnih namembnosti.</t>
  </si>
  <si>
    <t>Meritve se izvedejo v obsegu, ki so smiselne in upravičene za posamezen tip objekta.</t>
  </si>
  <si>
    <t>Meritve se izvedejo v časovnem obsegu, ki je primeren za posamezen standard udobja. V tabele se vnesejo povprečne izmerjene vrednosti (npr. objekt s prisilnim prezračevanjem: meritve iz prezračevalne naprave; objekt brez prisilnega prezračevanja: vzpostavi se merjenje notranje temperature in vlažnosti zraka).</t>
  </si>
  <si>
    <t>Predmetne tabele se izpolnijo za vsak objekt posebej in so sestavni del Programa izvajanja koncesije.</t>
  </si>
  <si>
    <t xml:space="preserve">II. </t>
  </si>
  <si>
    <t>-</t>
  </si>
  <si>
    <t>analizo rabe energije ter stroškov oskrbe z energijo,</t>
  </si>
  <si>
    <t>oceno možnih prihrankov energije in stroškov za oskrbo z energijo,</t>
  </si>
  <si>
    <t>določitev ukrepov za doseganje teh prihrankov ter oceno njihove izvedljivosti,</t>
  </si>
  <si>
    <t>izvedbo ukrepov za doseganje teh prihrankov,</t>
  </si>
  <si>
    <t>spremljanje rabe energije in stroškov za energijo, analizo, primerjavo doseganja rezultatov s pričakovanimi,</t>
  </si>
  <si>
    <t>ukrepanje ob negativnih odstopanjih.</t>
  </si>
  <si>
    <t>Sistem energetskega upravljanja objektov, ki je tudi osnova za izvajanje obračuna mora omogočati:</t>
  </si>
  <si>
    <t>Sistem mora omogočati spremljanje porabe in stroškov na letnem in mesečnem nivoju. Vnos podatkov mora zagotavljati izvajalec.</t>
  </si>
  <si>
    <t>Izvajalec je dolžan 1x letno  naročniku predstaviti rezultate analiz, izdelanih na osnovi sistema energetskega upravljanja ter učinkov ukrepov po tej pogodbi in sicer najkasneje 2 meseca po preteku posameznega obračunskega obdobja za vsak objekt posebej.</t>
  </si>
  <si>
    <t>I.</t>
  </si>
  <si>
    <t>SPLOŠNE ZAHTEVE KONCENDENTA GLEDE IZVEDBE UKREPOV</t>
  </si>
  <si>
    <t>MERITVE UDOBJA IN STANDARDI UDOBJA</t>
  </si>
  <si>
    <t>ZAHTEVE KONCEDENTA GLEDE UPRAVLJANJA IN VZDRŽEVANJA</t>
  </si>
  <si>
    <t>OBVEZNI UKREPI ZAHTEVANI S STRANI KONCEDENTA</t>
  </si>
  <si>
    <t>OBRAZCI ZA VNOS UKREPOV IN PRIOHRANKOV (PO OBJEKTIH IN SKUPNO)</t>
  </si>
  <si>
    <r>
      <rPr>
        <b/>
        <sz val="14"/>
        <color indexed="8"/>
        <rFont val="Times New Roman"/>
        <family val="1"/>
        <charset val="238"/>
      </rPr>
      <t xml:space="preserve"> </t>
    </r>
    <r>
      <rPr>
        <b/>
        <sz val="14"/>
        <color indexed="8"/>
        <rFont val="Bookman Old Style"/>
        <family val="1"/>
        <charset val="238"/>
      </rPr>
      <t>UKREPI ZAHTEVANI S STRANI KONCEDENTA ZA ZAGOTAVLJANJE PRIHRANKA</t>
    </r>
  </si>
  <si>
    <t>2. Koncesionar mora ukrepe v pogodbeni dobi  izvajati in vzdrževati skladno z veljavnimi predpisi in standardi.</t>
  </si>
  <si>
    <t>3. S svojimi ukrepi koncesionar ne sme znižati standarda (temperature v prostorih, prezračevanje), ki je predpisan v standardu SIST EN 12831 in Smernicami VDI 2067. Če ti pogoji pred ukrepi niso bili doseženi, je potrebno to upoštevati pri referenčnih količinah.</t>
  </si>
  <si>
    <t>4. S svojimi ukrepi koncesionar ne sme znižati standarda (osvetlitve), ki je predpisan v standardu SIST EN 12464-1:2011 Če ti pogoji pred izvedbo ukrepov niso bili doseženi, je potrebno to upoštevati pri referenčnih količinah.</t>
  </si>
  <si>
    <t>5. Ker standard v prostorih ni natančno popisan, mora koncesionar po podpisu pogodbe v prvi ogrevalni sezoni v prostorih popisati standarde (temperature, osvetlitve,...). Koncedent in koncesionar za vsak objekt določita točke merjenja udobja pred izvedbo ukrepov. Predmetne točke merjenja se uporabljajo tudi za ugotavljanje doseganja standardov udobja v času izvajanja glavne storitve.</t>
  </si>
  <si>
    <r>
      <t>6.</t>
    </r>
    <r>
      <rPr>
        <sz val="11"/>
        <color indexed="8"/>
        <rFont val="Times New Roman"/>
        <family val="1"/>
        <charset val="238"/>
      </rPr>
      <t xml:space="preserve"> K</t>
    </r>
    <r>
      <rPr>
        <sz val="11"/>
        <color indexed="8"/>
        <rFont val="Bookman Old Style"/>
        <family val="1"/>
        <charset val="238"/>
      </rPr>
      <t>oncesionar po podpisu pogodbe do začetka izvajanja glavne storitve zbrati in preveriti podatke iz razširjenih energetskih pregledov, ki so potrebni za ugotavljanje morebitnih sprememb uporabe objektov (število uporabnikov, urniki, porabniki energije).</t>
    </r>
  </si>
  <si>
    <t>7. Kjer so referenčne vrednosti rabe energije podane v energiji porabljenega goriva  in še ni uvedenih meritev, mora koncesionar do dogovorjenega roka po pogodbi (pripravljalna storitev) vgraditi merilne naprave.</t>
  </si>
  <si>
    <t>8. Koncesionar mora do začetka izvajanja glavne storitve vzpostaviti sistem energetskega upravljanja za vse objekte iz seznama stavb naročnika po zahtevah določenih v zavihku Energetsko upravljanje.</t>
  </si>
  <si>
    <t>PODATKI O OBJEKTIH</t>
  </si>
  <si>
    <t>Pravilnik o pitni vodi in Priporočila IVZ – NIJZ (Nacionalni inštitut za javno zdravje)</t>
  </si>
  <si>
    <t>Naziv objekta</t>
  </si>
  <si>
    <t>Naslov</t>
  </si>
  <si>
    <t>Tip objekta</t>
  </si>
  <si>
    <t>OPOMBA:</t>
  </si>
  <si>
    <t xml:space="preserve">OBJEKT </t>
  </si>
  <si>
    <t xml:space="preserve">1. </t>
  </si>
  <si>
    <t>II. PREDVIDENI UKREPI PO POSAMEZNIH OBJEKTIH</t>
  </si>
  <si>
    <t>INVESTICIJSKI UKREPI</t>
  </si>
  <si>
    <t>Št.</t>
  </si>
  <si>
    <t>OB01</t>
  </si>
  <si>
    <t>vrsta energenta 1</t>
  </si>
  <si>
    <t>raba energenta 1</t>
  </si>
  <si>
    <t>kurilnost energenta 1
[kWh / enoto]</t>
  </si>
  <si>
    <t>Izkoristek ogrevalnega sistema 1</t>
  </si>
  <si>
    <t>cena energenta 1 
[€ / enoto]</t>
  </si>
  <si>
    <t>enota ener-genta 1</t>
  </si>
  <si>
    <t>* V primeru izvedbe ukrepov, ki dvigujejo udobje, ponudnik vpiše prilagoditev rabe toplote oz. elektrike ob ustrezni utemeljitvi</t>
  </si>
  <si>
    <t xml:space="preserve">prilagoditev rabe el. energije *
[kWh] </t>
  </si>
  <si>
    <t>prilagoditev rabe toplote *
[kWh]</t>
  </si>
  <si>
    <t>STROŠEK VZDRŽEVANJA ENERGETSKIH  NAPRAV **
[€]</t>
  </si>
  <si>
    <t>** Stroški vzdrževanja energetskih naprav vključujejo tekoče vzdrževanje, redno servisiranje, zakonske preglede ipd. / 'Stroški vzdrževanja Javne razsvetljave vključujejo strošek menjave svetilk</t>
  </si>
  <si>
    <t>Referenčna in stroški energije in vode, stroški vzdrževanja</t>
  </si>
  <si>
    <t>Vrsta energije</t>
  </si>
  <si>
    <t>Referenčna poraba/strošek</t>
  </si>
  <si>
    <t>Prilagojena referenčna poraba/strošek</t>
  </si>
  <si>
    <t>Referenčna poraba dovedene energije skupaj (kWh)</t>
  </si>
  <si>
    <t xml:space="preserve"> - toplota za ogrevanje (kWh)</t>
  </si>
  <si>
    <t xml:space="preserve"> - toplota za sanitarno toplo vodo (kWh)</t>
  </si>
  <si>
    <t xml:space="preserve"> - toplota za ostalo (kWh)</t>
  </si>
  <si>
    <t>Strošek toplote skupaj (€)</t>
  </si>
  <si>
    <t>Cena toplote (€/kWh)</t>
  </si>
  <si>
    <t>Referenčna raba električne energije skupaj (kWh)</t>
  </si>
  <si>
    <t xml:space="preserve"> - električna energija za razsvetljavo (kWh)</t>
  </si>
  <si>
    <t xml:space="preserve"> - električna energija za ostalo (kWh)</t>
  </si>
  <si>
    <t>Strošek električne energije skupaj (€)</t>
  </si>
  <si>
    <t>Cena električne energije (€/kWh)</t>
  </si>
  <si>
    <t xml:space="preserve">Seznam predvidenih ukrepov </t>
  </si>
  <si>
    <t>Stroški predlaganih ukrepov brez DDV</t>
  </si>
  <si>
    <t>DDV (22%)</t>
  </si>
  <si>
    <t>Skupni stroški z DDV</t>
  </si>
  <si>
    <t>Novopričakovana raba in prihranki</t>
  </si>
  <si>
    <t>Novopričakovana dejanska raba dovedene energije v kWh:</t>
  </si>
  <si>
    <t>Cena dovedene energije v €/kWh:</t>
  </si>
  <si>
    <t>Zajamčeni dejanski prihranek dovedene energije v kWh:</t>
  </si>
  <si>
    <t>Dodatni normalizirani prihranek dovedene energije v kWh:</t>
  </si>
  <si>
    <t>Novopričakovan letni dejanski strošek dovedene energije v € :</t>
  </si>
  <si>
    <t xml:space="preserve">Zajamčeni in normalizirani prihranek ter prihranek v ceni dovedene energije v €: </t>
  </si>
  <si>
    <t>Zajamčeni in normalizirani prihranek dovedene energije v %</t>
  </si>
  <si>
    <t>Cena električne energije v €/kWh:</t>
  </si>
  <si>
    <t>Zajamčeni prihranek električne energije v kWh:</t>
  </si>
  <si>
    <t>Dodatni normalizirani prihranek električne energije v kWh:</t>
  </si>
  <si>
    <t>Novopričakovan letni dejanski strošek električne energije v € :</t>
  </si>
  <si>
    <t xml:space="preserve">Zajamčeni in normalizirani prihranek ter prihranek v ceni el. energije v €: </t>
  </si>
  <si>
    <t>Zajamčeni in normalizirani prihranek električne energije v  %:</t>
  </si>
  <si>
    <t>Novopričakovani strošek tekočega in investicijskega vzdrževanja v €:</t>
  </si>
  <si>
    <t>Zajamčeni prihranek stroškov tekočega in investicijskega vzdrževanja v €:</t>
  </si>
  <si>
    <t>Zajamčeni prihranek stroškov tekočega in investicijskega vzdrževanja v %:</t>
  </si>
  <si>
    <t>Predvidena struktura proizvodnje toplote iz posameznega energenta po izvedenih ukrepih:</t>
  </si>
  <si>
    <t>Vir dovedene energije</t>
  </si>
  <si>
    <t>Delež skupaj proizvedene toplote iz energenta</t>
  </si>
  <si>
    <t>Količina doved. energije (kWh)</t>
  </si>
  <si>
    <t>Cena dovedene energije (€/kWh)</t>
  </si>
  <si>
    <t>El. energija za toplotno črpalko</t>
  </si>
  <si>
    <t>Biomasa</t>
  </si>
  <si>
    <t>Zemeljski plin</t>
  </si>
  <si>
    <t>Daljinsko ogrevanje</t>
  </si>
  <si>
    <t>Izhodišča za normalizacijo ukrepov</t>
  </si>
  <si>
    <t>Ocenjene obratovalne ure naprav</t>
  </si>
  <si>
    <t>Normalizirane obratovalne ure naprav</t>
  </si>
  <si>
    <t>Prezračevanje z rekuperacijo</t>
  </si>
  <si>
    <t>Vgradnja varčne razsvetljave</t>
  </si>
  <si>
    <t>Raba toplote skupaj (kWh)</t>
  </si>
  <si>
    <t>Strošek tekočega in investicijskega vzdrževanja (€)</t>
  </si>
  <si>
    <t>CENE ENERGENTOV OB MENJAVI ENERGENTA</t>
  </si>
  <si>
    <t>VHODNI ENERGENTI:</t>
  </si>
  <si>
    <t>Referenčna vrednost ob menjavi energenta</t>
  </si>
  <si>
    <t>Vhodni energent</t>
  </si>
  <si>
    <t>Merska enota</t>
  </si>
  <si>
    <t>Kurilna vrednost</t>
  </si>
  <si>
    <t>Povprečna cena 
dovedene energije 
(EUR brez DDV)</t>
  </si>
  <si>
    <t>ELKO</t>
  </si>
  <si>
    <t>Ekstra lahko kurilno olje (ELKO)</t>
  </si>
  <si>
    <t>l (liter)</t>
  </si>
  <si>
    <t>kWh/l</t>
  </si>
  <si>
    <t>EUR/kWh</t>
  </si>
  <si>
    <t>Kg</t>
  </si>
  <si>
    <t>kWh/kg</t>
  </si>
  <si>
    <t>ZP</t>
  </si>
  <si>
    <t>Sm3</t>
  </si>
  <si>
    <t>kWh/Sm3</t>
  </si>
  <si>
    <t>UNP</t>
  </si>
  <si>
    <t>Utekočinjen naftni plin (UNP)</t>
  </si>
  <si>
    <t>m3</t>
  </si>
  <si>
    <t>kWh/m3</t>
  </si>
  <si>
    <t>BM</t>
  </si>
  <si>
    <t>Biomasa - briketi, peleti</t>
  </si>
  <si>
    <t>DO</t>
  </si>
  <si>
    <t>Toplota iz daljinskega ogrevanja</t>
  </si>
  <si>
    <t>kWh/kWh</t>
  </si>
  <si>
    <t>EE</t>
  </si>
  <si>
    <t>Električna energija</t>
  </si>
  <si>
    <t>Ponudnik poda predlog referenčnih cen energenov ob menjavi energenta in jih obrazloži.</t>
  </si>
  <si>
    <t>raba dovedene energije energenta 1 [kWh]</t>
  </si>
  <si>
    <t>strošek energenta 1 [EUR brez DDV]</t>
  </si>
  <si>
    <t>Prilagojena ref. raba električne energije skupaj (kWh)</t>
  </si>
  <si>
    <r>
      <t>Max. koncentracija CO</t>
    </r>
    <r>
      <rPr>
        <b/>
        <vertAlign val="subscript"/>
        <sz val="11"/>
        <color theme="0"/>
        <rFont val="Bookman Old Style"/>
        <family val="1"/>
        <charset val="238"/>
      </rPr>
      <t xml:space="preserve">2 </t>
    </r>
    <r>
      <rPr>
        <b/>
        <sz val="11"/>
        <color theme="0"/>
        <rFont val="Bookman Old Style"/>
        <family val="1"/>
        <charset val="238"/>
      </rPr>
      <t xml:space="preserve"> 
(ppm)</t>
    </r>
  </si>
  <si>
    <r>
      <t>Količina svežega zraka v primeru mehanskega prezračevanja (m</t>
    </r>
    <r>
      <rPr>
        <b/>
        <vertAlign val="superscript"/>
        <sz val="11"/>
        <color theme="0"/>
        <rFont val="Bookman Old Style"/>
        <family val="1"/>
        <charset val="238"/>
      </rPr>
      <t>3</t>
    </r>
    <r>
      <rPr>
        <b/>
        <sz val="11"/>
        <color theme="0"/>
        <rFont val="Bookman Old Style"/>
        <family val="1"/>
        <charset val="238"/>
      </rPr>
      <t>/h m</t>
    </r>
    <r>
      <rPr>
        <b/>
        <vertAlign val="superscript"/>
        <sz val="11"/>
        <color theme="0"/>
        <rFont val="Bookman Old Style"/>
        <family val="1"/>
        <charset val="238"/>
      </rPr>
      <t>2</t>
    </r>
    <r>
      <rPr>
        <b/>
        <sz val="11"/>
        <color theme="0"/>
        <rFont val="Bookman Old Style"/>
        <family val="1"/>
        <charset val="238"/>
      </rPr>
      <t>)</t>
    </r>
  </si>
  <si>
    <t>L</t>
  </si>
  <si>
    <t>/</t>
  </si>
  <si>
    <r>
      <t>Max. koncentracija CO</t>
    </r>
    <r>
      <rPr>
        <vertAlign val="subscript"/>
        <sz val="11"/>
        <color theme="1"/>
        <rFont val="Bookman Old Style"/>
        <family val="1"/>
        <charset val="238"/>
      </rPr>
      <t xml:space="preserve">2 </t>
    </r>
    <r>
      <rPr>
        <sz val="11"/>
        <color theme="1"/>
        <rFont val="Bookman Old Style"/>
        <family val="1"/>
        <charset val="238"/>
      </rPr>
      <t xml:space="preserve"> 
(ppm)</t>
    </r>
  </si>
  <si>
    <t>Vrtec - Igralnica II. starostno obdobje</t>
  </si>
  <si>
    <t>Vrtec - Igralnica I. starostno obdobje</t>
  </si>
  <si>
    <t>± 1</t>
  </si>
  <si>
    <t>Ordinacije</t>
  </si>
  <si>
    <t>* 500 lux v predelu za nego</t>
  </si>
  <si>
    <t>Pravilnik o normativih in minimalnih tehničnih pogojih za prostor in opremo vrtca (UR RS 73/00, 75/05, 33/08, 126/08, 47/10, 47/13,74/16)</t>
  </si>
  <si>
    <r>
      <t xml:space="preserve">-  Dokazilo o zanesljivosti, </t>
    </r>
    <r>
      <rPr>
        <sz val="11"/>
        <color indexed="8"/>
        <rFont val="Bookman Old Style"/>
        <family val="1"/>
        <charset val="238"/>
      </rPr>
      <t>Projekte izvedenih del in projekte za obratovanje in vzdrževanje.</t>
    </r>
  </si>
  <si>
    <t>*v vrtcih skladno s pravilnikom</t>
  </si>
  <si>
    <t>strošek EE 
[EUR brez DDV]</t>
  </si>
  <si>
    <t>referenčni strošek toplote
 [€]</t>
  </si>
  <si>
    <t>ogrevana kvadratura 
[m2]</t>
  </si>
  <si>
    <t>- energetsko upravljanje</t>
  </si>
  <si>
    <t>Tip energent 1:</t>
  </si>
  <si>
    <t>Tip energent 2:</t>
  </si>
  <si>
    <t>Naravna in umetna osvetljenost skupaj 
(lux)</t>
  </si>
  <si>
    <t>Umetna osvetljenost (lux)</t>
  </si>
  <si>
    <t>Garderobe šola, vrtec, šp. dvorana</t>
  </si>
  <si>
    <r>
      <t>9.</t>
    </r>
    <r>
      <rPr>
        <sz val="11"/>
        <color indexed="8"/>
        <rFont val="Times New Roman"/>
        <family val="1"/>
        <charset val="238"/>
      </rPr>
      <t> </t>
    </r>
    <r>
      <rPr>
        <sz val="11"/>
        <color indexed="8"/>
        <rFont val="Bookman Old Style"/>
        <family val="1"/>
        <charset val="238"/>
      </rPr>
      <t>Po dokončanju pripravljalne storitve mora koncesionar koncedentu predati naslednjo dokumentacijo:</t>
    </r>
  </si>
  <si>
    <r>
      <t>10.</t>
    </r>
    <r>
      <rPr>
        <sz val="11"/>
        <color indexed="8"/>
        <rFont val="Times New Roman"/>
        <family val="1"/>
        <charset val="238"/>
      </rPr>
      <t xml:space="preserve"> </t>
    </r>
    <r>
      <rPr>
        <sz val="11"/>
        <color indexed="8"/>
        <rFont val="Bookman Old Style"/>
        <family val="1"/>
        <charset val="238"/>
      </rPr>
      <t>Koncesionar mora zagotoviti izobraževanje koncedenta, upravljavca in uporabnikov.</t>
    </r>
  </si>
  <si>
    <r>
      <t>11.</t>
    </r>
    <r>
      <rPr>
        <sz val="11"/>
        <color indexed="8"/>
        <rFont val="Times New Roman"/>
        <family val="1"/>
        <charset val="238"/>
      </rPr>
      <t xml:space="preserve"> </t>
    </r>
    <r>
      <rPr>
        <sz val="11"/>
        <color indexed="8"/>
        <rFont val="Bookman Old Style"/>
        <family val="1"/>
        <charset val="238"/>
      </rPr>
      <t>Izvedbo vsakega ukrepa v objektu mora koncesionar terminsko uskladiti z upravljavcem objekta.</t>
    </r>
  </si>
  <si>
    <t>12. Koncedent ima pravico kadarkoli izvajati nadzor nad pripravljalnimi deli koncesionarja.</t>
  </si>
  <si>
    <t>Tajništvo</t>
  </si>
  <si>
    <t>Ravnatelj</t>
  </si>
  <si>
    <t>Računovodstvo</t>
  </si>
  <si>
    <t>Blagajna</t>
  </si>
  <si>
    <t>Knjižnica</t>
  </si>
  <si>
    <t>Jedilnica</t>
  </si>
  <si>
    <t>Kuhinja</t>
  </si>
  <si>
    <t>Pralnica</t>
  </si>
  <si>
    <t>Socialna služba</t>
  </si>
  <si>
    <t>Vratarnica</t>
  </si>
  <si>
    <t>JAVNI RAZPIS ZA PODELITEV KONCESIJE ZA IZVEDBO PROJEKTA ENERGETSKEGA POGODBENIŠTVA NA OBJEKTIH DIJAŠKEGA DOMA LIZIKE JANČAR MARIBOR</t>
  </si>
  <si>
    <t>DIJAŠKI DOM LIZIKE JANČAR</t>
  </si>
  <si>
    <t>TITOVA CESTA 24A, MARIBOR</t>
  </si>
  <si>
    <t>- Podatki o objektU so razvidni iz Novelacije razširjenega energetskega pregleda objekta (september 2018), ki je v prilogi.</t>
  </si>
  <si>
    <t>DIJAŠKI DOM</t>
  </si>
  <si>
    <t xml:space="preserve">1. Vsi pripravljalni ukrepi morajo biti izvedeni skladno z veljavnimi predpisi in standardi. Pri energetskih sanacijah objektov kulturne dediščine upoštevati Smernice za energetsko prenovo stavb kulturne dediščine in izdane kulturovarstvene pogoje pristojnega Zavoda za varstvo kulturne dediščine. V okviru energetske sanacije objektov mora koncesionar odstraniti na ovoju posameznih objektov odstraniti vse elemente, ki vsebujejo azbest (kritina, fasadne plošče ipd.). Ob načrtovanju in izvajanju energetskih sanacij mora koncesionar preprečiti vse vdore vode ali vlage v objekt. Za izolacijo pohodnih podstrešij mora biti za območje, ki je višje od 1,40 m zagotovljena pohodnost tudi po položitvi toplotne izolacije. Toplotna izolacija temelja in cokla mora biti izvedena trdno vodoodporno toplotno izolacijo. Po izvedbi teh del pa je potrebno ustrezno pohodno urediti zunanjo ureditev (plošče ali asfalt), ki mora biti izvedena z naklonom od objekta (min 0,5 % prečni naklon).  </t>
  </si>
  <si>
    <t>- izolacija fasade</t>
  </si>
  <si>
    <t>- menjava stavbnega pohištva (vključno s senčili)</t>
  </si>
  <si>
    <t>- izolacija streh</t>
  </si>
  <si>
    <t>- izolacija stropa nad neogrevano kletjo</t>
  </si>
  <si>
    <t>- prenova ogrevalnega sistema - prehod na DO</t>
  </si>
  <si>
    <t>- termostatski ventili</t>
  </si>
  <si>
    <t>- ureditev prezračevanja v jedilnici in kuhinji</t>
  </si>
  <si>
    <t>- sanacija razsvetljave</t>
  </si>
  <si>
    <t>- prenova obstoječega ogrevalnega sistema za premostitev zime</t>
  </si>
  <si>
    <t>- menjava pločevinaste strešne kritine nad postrešjem (sočasno z izvedbo ukrepa pod alinejo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</si>
</sst>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5" formatCode="#,##0\ &quot;€&quot;;\-#,##0\ &quot;€&quot;"/>
    <numFmt numFmtId="44" formatCode="_-* #,##0.00\ &quot;€&quot;_-;\-* #,##0.00\ &quot;€&quot;_-;_-* &quot;-&quot;??\ &quot;€&quot;_-;_-@_-"/>
    <numFmt numFmtId="43" formatCode="_-* #,##0.00\ _€_-;\-* #,##0.00\ _€_-;_-* &quot;-&quot;??\ _€_-;_-@_-"/>
    <numFmt numFmtId="164" formatCode="#,##0.00\ &quot;€&quot;"/>
    <numFmt numFmtId="165" formatCode="#,##0.00000"/>
    <numFmt numFmtId="166" formatCode="_-* #,##0\ &quot;€&quot;_-;\-* #,##0\ &quot;€&quot;_-;_-* &quot;-&quot;??\ &quot;€&quot;_-;_-@_-"/>
    <numFmt numFmtId="167" formatCode="_-* #,##0.0000\ &quot;€&quot;_-;\-* #,##0.0000\ &quot;€&quot;_-;_-* &quot;-&quot;??\ &quot;€&quot;_-;_-@_-"/>
    <numFmt numFmtId="168" formatCode="_-* #,##0\ _€_-;\-* #,##0\ _€_-;_-* &quot;-&quot;??\ _€_-;_-@_-"/>
    <numFmt numFmtId="169" formatCode="_-* #,##0.00\ [$€-1]_-;\-* #,##0.00\ [$€-1]_-;_-* &quot;-&quot;??\ [$€-1]_-;_-@_-"/>
    <numFmt numFmtId="170" formatCode="_-* #,##0.00000\ &quot;€&quot;_-;\-* #,##0.00000\ &quot;€&quot;_-;_-* &quot;-&quot;??\ &quot;€&quot;_-;_-@_-"/>
    <numFmt numFmtId="171" formatCode="_-* #,##0.0000\ [$€-1]_-;\-* #,##0.0000\ [$€-1]_-;_-* &quot;-&quot;??\ [$€-1]_-;_-@_-"/>
    <numFmt numFmtId="172" formatCode="_-* #,##0.0\ _€_-;\-* #,##0.0\ _€_-;_-* &quot;-&quot;??\ _€_-;_-@_-"/>
    <numFmt numFmtId="173" formatCode="#,##0\ &quot;kWh&quot;"/>
    <numFmt numFmtId="174" formatCode="#,##0.00000\ &quot;€/kWh&quot;"/>
    <numFmt numFmtId="175" formatCode="0.0%"/>
    <numFmt numFmtId="176" formatCode="_-* #,##0.00000\ [$€-1]_-;\-* #,##0.00000\ [$€-1]_-;_-* &quot;-&quot;??\ [$€-1]_-;_-@_-"/>
    <numFmt numFmtId="177" formatCode="_-* #,##0.0000\ _€_-;\-* #,##0.0000\ _€_-;_-* &quot;-&quot;??\ _€_-;_-@_-"/>
    <numFmt numFmtId="178" formatCode="_-* #,##0.0000\ &quot;€&quot;_-;\-* #,##0.0000\ &quot;€&quot;_-;_-* &quot;-&quot;????\ &quot;€&quot;_-;_-@_-"/>
    <numFmt numFmtId="179" formatCode="0.0"/>
  </numFmts>
  <fonts count="6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indexed="8"/>
      <name val="Calibri"/>
      <family val="2"/>
    </font>
    <font>
      <sz val="10"/>
      <color indexed="8"/>
      <name val="Bookman Old Style"/>
      <family val="1"/>
      <charset val="238"/>
    </font>
    <font>
      <sz val="10"/>
      <name val="Arial"/>
      <family val="2"/>
      <charset val="238"/>
    </font>
    <font>
      <sz val="10"/>
      <name val="Bookman Old Style"/>
      <family val="1"/>
      <charset val="238"/>
    </font>
    <font>
      <b/>
      <sz val="10"/>
      <name val="Bookman Old Style"/>
      <family val="1"/>
      <charset val="238"/>
    </font>
    <font>
      <sz val="11"/>
      <color indexed="8"/>
      <name val="Calibri"/>
      <family val="2"/>
      <charset val="238"/>
    </font>
    <font>
      <b/>
      <sz val="10"/>
      <color rgb="FFFF0000"/>
      <name val="Bookman Old Style"/>
      <family val="1"/>
      <charset val="238"/>
    </font>
    <font>
      <b/>
      <sz val="14"/>
      <color indexed="8"/>
      <name val="Bookman Old Style"/>
      <family val="1"/>
      <charset val="238"/>
    </font>
    <font>
      <sz val="10"/>
      <color theme="0"/>
      <name val="Bookman Old Style"/>
      <family val="1"/>
      <charset val="238"/>
    </font>
    <font>
      <sz val="11"/>
      <color indexed="8"/>
      <name val="Bookman Old Style"/>
      <family val="1"/>
      <charset val="238"/>
    </font>
    <font>
      <sz val="8"/>
      <name val="Bookman Old Style"/>
      <family val="1"/>
      <charset val="238"/>
    </font>
    <font>
      <b/>
      <sz val="8"/>
      <name val="Bookman Old Style"/>
      <family val="1"/>
      <charset val="238"/>
    </font>
    <font>
      <sz val="8"/>
      <color rgb="FFFF0000"/>
      <name val="Bookman Old Style"/>
      <family val="1"/>
      <charset val="238"/>
    </font>
    <font>
      <b/>
      <sz val="14"/>
      <color theme="1"/>
      <name val="Bookman Old Style"/>
      <family val="1"/>
      <charset val="238"/>
    </font>
    <font>
      <b/>
      <sz val="16"/>
      <color theme="1"/>
      <name val="Calibri"/>
      <family val="2"/>
      <charset val="238"/>
      <scheme val="minor"/>
    </font>
    <font>
      <b/>
      <sz val="20"/>
      <color theme="1"/>
      <name val="Calibri"/>
      <family val="2"/>
      <charset val="238"/>
      <scheme val="minor"/>
    </font>
    <font>
      <sz val="11"/>
      <color theme="1"/>
      <name val="Calibri"/>
      <family val="2"/>
      <scheme val="minor"/>
    </font>
    <font>
      <b/>
      <sz val="10"/>
      <name val="Arial"/>
      <family val="2"/>
      <charset val="238"/>
    </font>
    <font>
      <b/>
      <sz val="8"/>
      <name val="Arial"/>
      <family val="2"/>
      <charset val="238"/>
    </font>
    <font>
      <sz val="8"/>
      <name val="Arial"/>
      <family val="2"/>
      <charset val="238"/>
    </font>
    <font>
      <sz val="8"/>
      <name val="Arial"/>
      <family val="2"/>
    </font>
    <font>
      <sz val="8"/>
      <color theme="1"/>
      <name val="Arial"/>
      <family val="2"/>
    </font>
    <font>
      <sz val="10"/>
      <color theme="1"/>
      <name val="Calibri"/>
      <family val="2"/>
      <scheme val="minor"/>
    </font>
    <font>
      <b/>
      <sz val="14"/>
      <color indexed="8"/>
      <name val="Times New Roman"/>
      <family val="1"/>
      <charset val="238"/>
    </font>
    <font>
      <b/>
      <sz val="11"/>
      <color theme="1"/>
      <name val="Bookman Old Style"/>
      <family val="1"/>
      <charset val="238"/>
    </font>
    <font>
      <sz val="11"/>
      <color theme="1"/>
      <name val="Bookman Old Style"/>
      <family val="1"/>
      <charset val="238"/>
    </font>
    <font>
      <b/>
      <sz val="18"/>
      <color theme="1"/>
      <name val="Bookman Old Style"/>
      <family val="1"/>
      <charset val="238"/>
    </font>
    <font>
      <vertAlign val="subscript"/>
      <sz val="11"/>
      <color theme="1"/>
      <name val="Bookman Old Style"/>
      <family val="1"/>
      <charset val="238"/>
    </font>
    <font>
      <sz val="10"/>
      <color theme="1"/>
      <name val="Bookman Old Style"/>
      <family val="1"/>
      <charset val="238"/>
    </font>
    <font>
      <b/>
      <sz val="11"/>
      <color indexed="8"/>
      <name val="Bookman Old Style"/>
      <family val="1"/>
      <charset val="238"/>
    </font>
    <font>
      <sz val="11"/>
      <color indexed="8"/>
      <name val="Arial"/>
      <family val="2"/>
      <charset val="238"/>
    </font>
    <font>
      <sz val="11"/>
      <color indexed="8"/>
      <name val="Times New Roman"/>
      <family val="1"/>
      <charset val="238"/>
    </font>
    <font>
      <b/>
      <sz val="11"/>
      <color theme="1"/>
      <name val="Calibri"/>
      <family val="2"/>
      <charset val="238"/>
      <scheme val="minor"/>
    </font>
    <font>
      <b/>
      <sz val="14"/>
      <name val="Calibri"/>
      <family val="2"/>
      <charset val="238"/>
      <scheme val="minor"/>
    </font>
    <font>
      <sz val="11"/>
      <name val="Calibri"/>
      <family val="2"/>
      <charset val="238"/>
      <scheme val="minor"/>
    </font>
    <font>
      <sz val="10"/>
      <name val="Calibri"/>
      <family val="2"/>
      <charset val="238"/>
      <scheme val="minor"/>
    </font>
    <font>
      <sz val="9.5"/>
      <name val="Calibri"/>
      <family val="2"/>
      <charset val="238"/>
      <scheme val="minor"/>
    </font>
    <font>
      <b/>
      <sz val="9"/>
      <name val="Calibri"/>
      <family val="2"/>
      <charset val="238"/>
      <scheme val="minor"/>
    </font>
    <font>
      <b/>
      <sz val="10"/>
      <name val="Calibri"/>
      <family val="2"/>
      <charset val="238"/>
      <scheme val="minor"/>
    </font>
    <font>
      <sz val="10"/>
      <name val="Times New Roman"/>
      <family val="1"/>
      <charset val="238"/>
    </font>
    <font>
      <sz val="8"/>
      <color theme="0" tint="-0.14999847407452621"/>
      <name val="Times New Roman"/>
      <family val="1"/>
      <charset val="238"/>
    </font>
    <font>
      <b/>
      <sz val="10"/>
      <name val="Times New Roman"/>
      <family val="1"/>
      <charset val="238"/>
    </font>
    <font>
      <b/>
      <sz val="10"/>
      <color indexed="8"/>
      <name val="Times New Roman"/>
      <family val="1"/>
      <charset val="238"/>
    </font>
    <font>
      <b/>
      <sz val="11"/>
      <name val="Times New Roman"/>
      <family val="1"/>
      <charset val="238"/>
    </font>
    <font>
      <sz val="10"/>
      <color theme="0" tint="-4.9989318521683403E-2"/>
      <name val="Times New Roman"/>
      <family val="1"/>
      <charset val="238"/>
    </font>
    <font>
      <sz val="9"/>
      <name val="Times New Roman"/>
      <family val="1"/>
      <charset val="238"/>
    </font>
    <font>
      <sz val="10"/>
      <color rgb="FFFF0000"/>
      <name val="Times New Roman"/>
      <family val="1"/>
      <charset val="238"/>
    </font>
    <font>
      <b/>
      <sz val="10"/>
      <color rgb="FFFF0000"/>
      <name val="Times New Roman"/>
      <family val="1"/>
      <charset val="238"/>
    </font>
    <font>
      <sz val="10"/>
      <color indexed="8"/>
      <name val="Times New Roman"/>
      <family val="1"/>
      <charset val="238"/>
    </font>
    <font>
      <sz val="11"/>
      <color theme="1"/>
      <name val="Calibri"/>
      <family val="2"/>
      <charset val="238"/>
    </font>
    <font>
      <sz val="11"/>
      <color rgb="FF000000"/>
      <name val="Times New Roman"/>
      <family val="1"/>
      <charset val="238"/>
    </font>
    <font>
      <b/>
      <sz val="11"/>
      <color rgb="FF000000"/>
      <name val="Times New Roman"/>
      <family val="1"/>
      <charset val="238"/>
    </font>
    <font>
      <sz val="11"/>
      <color theme="1"/>
      <name val="Times New Roman"/>
      <family val="1"/>
      <charset val="238"/>
    </font>
    <font>
      <b/>
      <sz val="14"/>
      <color rgb="FF000000"/>
      <name val="Times New Roman"/>
      <family val="1"/>
      <charset val="238"/>
    </font>
    <font>
      <b/>
      <sz val="12"/>
      <color rgb="FF000000"/>
      <name val="Times New Roman"/>
      <family val="1"/>
      <charset val="238"/>
    </font>
    <font>
      <sz val="12"/>
      <color rgb="FF000000"/>
      <name val="Times New Roman"/>
      <family val="1"/>
      <charset val="238"/>
    </font>
    <font>
      <b/>
      <sz val="11"/>
      <color theme="0"/>
      <name val="Bookman Old Style"/>
      <family val="1"/>
      <charset val="238"/>
    </font>
    <font>
      <b/>
      <vertAlign val="subscript"/>
      <sz val="11"/>
      <color theme="0"/>
      <name val="Bookman Old Style"/>
      <family val="1"/>
      <charset val="238"/>
    </font>
    <font>
      <b/>
      <vertAlign val="superscript"/>
      <sz val="11"/>
      <color theme="0"/>
      <name val="Bookman Old Style"/>
      <family val="1"/>
      <charset val="238"/>
    </font>
    <font>
      <sz val="8"/>
      <name val="Times New Roman"/>
      <family val="1"/>
      <charset val="238"/>
    </font>
  </fonts>
  <fills count="24">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rgb="FFFFFF00"/>
        <bgColor indexed="64"/>
      </patternFill>
    </fill>
    <fill>
      <patternFill patternType="solid">
        <fgColor indexed="26"/>
        <bgColor indexed="64"/>
      </patternFill>
    </fill>
    <fill>
      <patternFill patternType="solid">
        <fgColor theme="0"/>
        <bgColor indexed="64"/>
      </patternFill>
    </fill>
    <fill>
      <patternFill patternType="solid">
        <fgColor indexed="5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8D8D8"/>
        <bgColor rgb="FF000000"/>
      </patternFill>
    </fill>
    <fill>
      <patternFill patternType="solid">
        <fgColor rgb="FF00B0F0"/>
        <bgColor indexed="64"/>
      </patternFill>
    </fill>
    <fill>
      <patternFill patternType="solid">
        <fgColor rgb="FFFFC000"/>
        <bgColor indexed="64"/>
      </patternFill>
    </fill>
    <fill>
      <patternFill patternType="solid">
        <fgColor theme="5" tint="0.59999389629810485"/>
        <bgColor indexed="64"/>
      </patternFill>
    </fill>
    <fill>
      <patternFill patternType="solid">
        <fgColor theme="6"/>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CCFF33"/>
        <bgColor indexed="64"/>
      </patternFill>
    </fill>
    <fill>
      <patternFill patternType="solid">
        <fgColor rgb="FFFFFF99"/>
        <bgColor indexed="64"/>
      </patternFill>
    </fill>
    <fill>
      <patternFill patternType="solid">
        <fgColor theme="0" tint="-0.249977111117893"/>
        <bgColor indexed="64"/>
      </patternFill>
    </fill>
    <fill>
      <patternFill patternType="solid">
        <fgColor rgb="FFD9D9D9"/>
        <bgColor rgb="FF000000"/>
      </patternFill>
    </fill>
    <fill>
      <patternFill patternType="solid">
        <fgColor rgb="FFFFFFFF"/>
        <bgColor rgb="FF000000"/>
      </patternFill>
    </fill>
    <fill>
      <patternFill patternType="solid">
        <fgColor theme="4"/>
        <bgColor theme="4"/>
      </patternFill>
    </fill>
    <fill>
      <patternFill patternType="solid">
        <fgColor theme="4" tint="0.79998168889431442"/>
        <bgColor theme="4" tint="0.79998168889431442"/>
      </patternFill>
    </fill>
  </fills>
  <borders count="70">
    <border>
      <left/>
      <right/>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bottom/>
      <diagonal/>
    </border>
    <border>
      <left/>
      <right/>
      <top style="thin">
        <color auto="1"/>
      </top>
      <bottom/>
      <diagonal/>
    </border>
    <border>
      <left style="thin">
        <color auto="1"/>
      </left>
      <right/>
      <top style="thin">
        <color auto="1"/>
      </top>
      <bottom/>
      <diagonal/>
    </border>
    <border>
      <left/>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medium">
        <color auto="1"/>
      </left>
      <right style="thin">
        <color auto="1"/>
      </right>
      <top style="double">
        <color auto="1"/>
      </top>
      <bottom style="medium">
        <color auto="1"/>
      </bottom>
      <diagonal/>
    </border>
    <border>
      <left style="thin">
        <color auto="1"/>
      </left>
      <right/>
      <top style="double">
        <color auto="1"/>
      </top>
      <bottom style="medium">
        <color auto="1"/>
      </bottom>
      <diagonal/>
    </border>
    <border>
      <left/>
      <right/>
      <top style="double">
        <color auto="1"/>
      </top>
      <bottom style="medium">
        <color auto="1"/>
      </bottom>
      <diagonal/>
    </border>
    <border>
      <left style="medium">
        <color auto="1"/>
      </left>
      <right/>
      <top style="double">
        <color auto="1"/>
      </top>
      <bottom style="medium">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bottom style="thin">
        <color auto="1"/>
      </bottom>
      <diagonal/>
    </border>
    <border>
      <left style="medium">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diagonal/>
    </border>
    <border>
      <left style="medium">
        <color auto="1"/>
      </left>
      <right style="thin">
        <color auto="1"/>
      </right>
      <top/>
      <bottom/>
      <diagonal/>
    </border>
    <border>
      <left style="thin">
        <color auto="1"/>
      </left>
      <right style="medium">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thin">
        <color auto="1"/>
      </top>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top style="medium">
        <color auto="1"/>
      </top>
      <bottom style="thin">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style="thin">
        <color auto="1"/>
      </bottom>
      <diagonal/>
    </border>
    <border>
      <left style="medium">
        <color auto="1"/>
      </left>
      <right/>
      <top style="thin">
        <color auto="1"/>
      </top>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medium">
        <color auto="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right style="medium">
        <color auto="1"/>
      </right>
      <top style="medium">
        <color auto="1"/>
      </top>
      <bottom/>
      <diagonal/>
    </border>
    <border>
      <left style="medium">
        <color auto="1"/>
      </left>
      <right/>
      <top style="medium">
        <color auto="1"/>
      </top>
      <bottom/>
      <diagonal/>
    </border>
    <border>
      <left style="medium">
        <color auto="1"/>
      </left>
      <right/>
      <top/>
      <bottom style="medium">
        <color auto="1"/>
      </bottom>
      <diagonal/>
    </border>
  </borders>
  <cellStyleXfs count="18">
    <xf numFmtId="0" fontId="0" fillId="0" borderId="0"/>
    <xf numFmtId="0" fontId="4" fillId="0" borderId="0"/>
    <xf numFmtId="0" fontId="6" fillId="0" borderId="0"/>
    <xf numFmtId="44" fontId="6" fillId="0" borderId="0" applyFont="0" applyFill="0" applyBorder="0" applyAlignment="0" applyProtection="0"/>
    <xf numFmtId="9" fontId="9"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6" fillId="0" borderId="0"/>
    <xf numFmtId="43" fontId="20" fillId="0" borderId="0" applyFont="0" applyFill="0" applyBorder="0" applyAlignment="0" applyProtection="0"/>
    <xf numFmtId="44" fontId="20" fillId="0" borderId="0" applyFont="0" applyFill="0" applyBorder="0" applyAlignment="0" applyProtection="0"/>
    <xf numFmtId="0" fontId="6"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1" fillId="0" borderId="0"/>
    <xf numFmtId="43" fontId="6" fillId="0" borderId="0" applyFont="0" applyFill="0" applyBorder="0" applyAlignment="0" applyProtection="0"/>
    <xf numFmtId="44" fontId="1" fillId="0" borderId="0" applyFont="0" applyFill="0" applyBorder="0" applyAlignment="0" applyProtection="0"/>
  </cellStyleXfs>
  <cellXfs count="416">
    <xf numFmtId="0" fontId="0" fillId="0" borderId="0" xfId="0"/>
    <xf numFmtId="0" fontId="4" fillId="0" borderId="0" xfId="1"/>
    <xf numFmtId="0" fontId="7" fillId="2" borderId="1" xfId="2" applyFont="1" applyFill="1" applyBorder="1" applyAlignment="1" applyProtection="1">
      <alignment horizontal="center"/>
      <protection hidden="1"/>
    </xf>
    <xf numFmtId="0" fontId="7" fillId="6" borderId="0" xfId="2" applyFont="1" applyFill="1" applyProtection="1">
      <protection hidden="1"/>
    </xf>
    <xf numFmtId="0" fontId="12" fillId="6" borderId="0" xfId="2" applyFont="1" applyFill="1" applyProtection="1">
      <protection hidden="1"/>
    </xf>
    <xf numFmtId="0" fontId="7" fillId="6" borderId="0" xfId="2" applyFont="1" applyFill="1" applyAlignment="1" applyProtection="1">
      <alignment horizontal="center"/>
      <protection hidden="1"/>
    </xf>
    <xf numFmtId="44" fontId="8" fillId="7" borderId="1" xfId="3" applyFont="1" applyFill="1" applyBorder="1" applyProtection="1">
      <protection hidden="1"/>
    </xf>
    <xf numFmtId="9" fontId="8" fillId="7" borderId="1" xfId="4" applyFont="1" applyFill="1" applyBorder="1" applyProtection="1">
      <protection hidden="1"/>
    </xf>
    <xf numFmtId="3" fontId="8" fillId="7" borderId="1" xfId="2" applyNumberFormat="1" applyFont="1" applyFill="1" applyBorder="1" applyProtection="1">
      <protection hidden="1"/>
    </xf>
    <xf numFmtId="10" fontId="8" fillId="7" borderId="1" xfId="3" applyNumberFormat="1" applyFont="1" applyFill="1" applyBorder="1" applyProtection="1">
      <protection hidden="1"/>
    </xf>
    <xf numFmtId="44" fontId="7" fillId="0" borderId="1" xfId="2" applyNumberFormat="1" applyFont="1" applyBorder="1" applyProtection="1">
      <protection hidden="1"/>
    </xf>
    <xf numFmtId="0" fontId="14" fillId="2" borderId="1" xfId="2" applyFont="1" applyFill="1" applyBorder="1" applyAlignment="1" applyProtection="1">
      <alignment horizontal="center"/>
      <protection hidden="1"/>
    </xf>
    <xf numFmtId="0" fontId="7" fillId="6" borderId="0" xfId="2" applyFont="1" applyFill="1" applyAlignment="1" applyProtection="1">
      <alignment wrapText="1"/>
      <protection hidden="1"/>
    </xf>
    <xf numFmtId="0" fontId="12" fillId="6" borderId="0" xfId="2" applyFont="1" applyFill="1" applyAlignment="1" applyProtection="1">
      <alignment wrapText="1"/>
      <protection hidden="1"/>
    </xf>
    <xf numFmtId="0" fontId="15" fillId="7" borderId="1" xfId="2" applyFont="1" applyFill="1" applyBorder="1" applyAlignment="1" applyProtection="1">
      <alignment horizontal="center" vertical="center" wrapText="1"/>
      <protection hidden="1"/>
    </xf>
    <xf numFmtId="0" fontId="15" fillId="2" borderId="5" xfId="2" applyFont="1" applyFill="1" applyBorder="1" applyAlignment="1" applyProtection="1">
      <alignment horizontal="center" vertical="center" wrapText="1"/>
      <protection hidden="1"/>
    </xf>
    <xf numFmtId="0" fontId="15" fillId="2" borderId="1" xfId="2" applyFont="1" applyFill="1" applyBorder="1" applyAlignment="1" applyProtection="1">
      <alignment horizontal="center" vertical="center" wrapText="1"/>
      <protection hidden="1"/>
    </xf>
    <xf numFmtId="0" fontId="12" fillId="6" borderId="0" xfId="2" applyFont="1" applyFill="1" applyAlignment="1" applyProtection="1">
      <alignment horizontal="center"/>
      <protection hidden="1"/>
    </xf>
    <xf numFmtId="0" fontId="7" fillId="6" borderId="0" xfId="5" applyFont="1" applyFill="1" applyAlignment="1" applyProtection="1">
      <alignment vertical="center"/>
      <protection hidden="1"/>
    </xf>
    <xf numFmtId="0" fontId="7" fillId="6" borderId="0" xfId="5" applyFont="1" applyFill="1" applyAlignment="1" applyProtection="1">
      <alignment horizontal="center" vertical="center"/>
      <protection hidden="1"/>
    </xf>
    <xf numFmtId="0" fontId="7" fillId="6" borderId="0" xfId="5" applyFont="1" applyFill="1" applyAlignment="1" applyProtection="1">
      <alignment horizontal="left" vertical="center"/>
      <protection hidden="1"/>
    </xf>
    <xf numFmtId="0" fontId="10" fillId="6" borderId="11" xfId="5" applyFont="1" applyFill="1" applyBorder="1" applyAlignment="1" applyProtection="1">
      <alignment horizontal="center" vertical="center"/>
      <protection locked="0"/>
    </xf>
    <xf numFmtId="0" fontId="8" fillId="6" borderId="0" xfId="5" applyFont="1" applyFill="1" applyAlignment="1" applyProtection="1">
      <alignment horizontal="left" vertical="center"/>
      <protection hidden="1"/>
    </xf>
    <xf numFmtId="0" fontId="8" fillId="6" borderId="0" xfId="5" applyFont="1" applyFill="1" applyAlignment="1" applyProtection="1">
      <alignment vertical="center"/>
      <protection hidden="1"/>
    </xf>
    <xf numFmtId="44" fontId="8" fillId="8" borderId="12" xfId="5" applyNumberFormat="1" applyFont="1" applyFill="1" applyBorder="1" applyAlignment="1" applyProtection="1">
      <alignment vertical="center"/>
      <protection hidden="1"/>
    </xf>
    <xf numFmtId="44" fontId="8" fillId="8" borderId="13" xfId="5" applyNumberFormat="1" applyFont="1" applyFill="1" applyBorder="1" applyAlignment="1" applyProtection="1">
      <alignment vertical="center"/>
      <protection hidden="1"/>
    </xf>
    <xf numFmtId="3" fontId="8" fillId="8" borderId="14" xfId="5" applyNumberFormat="1" applyFont="1" applyFill="1" applyBorder="1" applyAlignment="1" applyProtection="1">
      <alignment vertical="center"/>
      <protection hidden="1"/>
    </xf>
    <xf numFmtId="0" fontId="8" fillId="8" borderId="14" xfId="5" applyFont="1" applyFill="1" applyBorder="1" applyAlignment="1" applyProtection="1">
      <alignment vertical="center"/>
      <protection hidden="1"/>
    </xf>
    <xf numFmtId="3" fontId="8" fillId="8" borderId="15" xfId="5" applyNumberFormat="1" applyFont="1" applyFill="1" applyBorder="1" applyAlignment="1" applyProtection="1">
      <alignment vertical="center"/>
      <protection hidden="1"/>
    </xf>
    <xf numFmtId="10" fontId="8" fillId="8" borderId="13" xfId="6" applyNumberFormat="1" applyFont="1" applyFill="1" applyBorder="1" applyAlignment="1" applyProtection="1">
      <alignment vertical="center"/>
      <protection hidden="1"/>
    </xf>
    <xf numFmtId="9" fontId="8" fillId="8" borderId="16" xfId="7" applyFont="1" applyFill="1" applyBorder="1" applyAlignment="1" applyProtection="1">
      <alignment vertical="center"/>
      <protection hidden="1"/>
    </xf>
    <xf numFmtId="3" fontId="8" fillId="8" borderId="16" xfId="7" applyNumberFormat="1" applyFont="1" applyFill="1" applyBorder="1" applyAlignment="1" applyProtection="1">
      <alignment vertical="center"/>
      <protection hidden="1"/>
    </xf>
    <xf numFmtId="3" fontId="8" fillId="8" borderId="14" xfId="7" applyNumberFormat="1" applyFont="1" applyFill="1" applyBorder="1" applyAlignment="1" applyProtection="1">
      <alignment vertical="center"/>
      <protection hidden="1"/>
    </xf>
    <xf numFmtId="3" fontId="8" fillId="8" borderId="14" xfId="5" applyNumberFormat="1" applyFont="1" applyFill="1" applyBorder="1" applyAlignment="1" applyProtection="1">
      <alignment horizontal="center" vertical="center"/>
      <protection hidden="1"/>
    </xf>
    <xf numFmtId="0" fontId="8" fillId="8" borderId="14" xfId="5" applyFont="1" applyFill="1" applyBorder="1" applyAlignment="1" applyProtection="1">
      <alignment horizontal="center" vertical="center"/>
      <protection hidden="1"/>
    </xf>
    <xf numFmtId="3" fontId="8" fillId="8" borderId="15" xfId="5" applyNumberFormat="1" applyFont="1" applyFill="1" applyBorder="1" applyAlignment="1" applyProtection="1">
      <alignment horizontal="center" vertical="center"/>
      <protection hidden="1"/>
    </xf>
    <xf numFmtId="44" fontId="7" fillId="0" borderId="19" xfId="6" applyFont="1" applyBorder="1" applyAlignment="1" applyProtection="1">
      <alignment horizontal="center" vertical="center"/>
      <protection hidden="1"/>
    </xf>
    <xf numFmtId="44" fontId="7" fillId="0" borderId="20" xfId="6" applyFont="1" applyBorder="1" applyAlignment="1" applyProtection="1">
      <alignment vertical="center"/>
      <protection hidden="1"/>
    </xf>
    <xf numFmtId="3" fontId="7" fillId="0" borderId="1" xfId="5" applyNumberFormat="1" applyFont="1" applyBorder="1" applyAlignment="1" applyProtection="1">
      <alignment vertical="center"/>
      <protection hidden="1"/>
    </xf>
    <xf numFmtId="44" fontId="7" fillId="0" borderId="1" xfId="6" applyFont="1" applyFill="1" applyBorder="1" applyAlignment="1" applyProtection="1">
      <alignment horizontal="center" vertical="center"/>
      <protection locked="0"/>
    </xf>
    <xf numFmtId="44" fontId="7" fillId="4" borderId="1" xfId="6" applyFont="1" applyFill="1" applyBorder="1" applyAlignment="1" applyProtection="1">
      <alignment horizontal="center" vertical="center"/>
      <protection locked="0"/>
    </xf>
    <xf numFmtId="3" fontId="7" fillId="0" borderId="1" xfId="5" applyNumberFormat="1" applyFont="1" applyBorder="1" applyAlignment="1" applyProtection="1">
      <alignment horizontal="right" vertical="center"/>
      <protection hidden="1"/>
    </xf>
    <xf numFmtId="0" fontId="7" fillId="4" borderId="1" xfId="5" applyFont="1" applyFill="1" applyBorder="1" applyAlignment="1" applyProtection="1">
      <alignment horizontal="center" vertical="center"/>
      <protection locked="0"/>
    </xf>
    <xf numFmtId="3" fontId="7" fillId="4" borderId="21" xfId="5" applyNumberFormat="1" applyFont="1" applyFill="1" applyBorder="1" applyAlignment="1" applyProtection="1">
      <alignment horizontal="center" vertical="center"/>
      <protection locked="0"/>
    </xf>
    <xf numFmtId="10" fontId="7" fillId="0" borderId="20" xfId="6" applyNumberFormat="1" applyFont="1" applyBorder="1" applyAlignment="1" applyProtection="1">
      <alignment vertical="center"/>
      <protection hidden="1"/>
    </xf>
    <xf numFmtId="4" fontId="7" fillId="0" borderId="5" xfId="5" applyNumberFormat="1" applyFont="1" applyBorder="1" applyAlignment="1" applyProtection="1">
      <alignment vertical="center"/>
      <protection hidden="1"/>
    </xf>
    <xf numFmtId="165" fontId="7" fillId="0" borderId="5" xfId="5" applyNumberFormat="1" applyFont="1" applyBorder="1" applyAlignment="1" applyProtection="1">
      <alignment vertical="center"/>
      <protection hidden="1"/>
    </xf>
    <xf numFmtId="3" fontId="14" fillId="0" borderId="1" xfId="6" applyNumberFormat="1" applyFont="1" applyFill="1" applyBorder="1" applyAlignment="1" applyProtection="1">
      <alignment horizontal="center" vertical="center"/>
      <protection hidden="1"/>
    </xf>
    <xf numFmtId="167" fontId="14" fillId="0" borderId="1" xfId="6" applyNumberFormat="1" applyFont="1" applyFill="1" applyBorder="1" applyAlignment="1" applyProtection="1">
      <alignment horizontal="center" vertical="center"/>
      <protection hidden="1"/>
    </xf>
    <xf numFmtId="3" fontId="14" fillId="0" borderId="21" xfId="5" applyNumberFormat="1" applyFont="1" applyFill="1" applyBorder="1" applyAlignment="1" applyProtection="1">
      <alignment horizontal="center" vertical="center"/>
      <protection hidden="1"/>
    </xf>
    <xf numFmtId="0" fontId="16" fillId="9" borderId="5" xfId="5" applyFont="1" applyFill="1" applyBorder="1" applyAlignment="1" applyProtection="1">
      <alignment horizontal="center" vertical="center"/>
      <protection hidden="1"/>
    </xf>
    <xf numFmtId="0" fontId="7" fillId="9" borderId="21" xfId="5" applyFont="1" applyFill="1" applyBorder="1" applyAlignment="1" applyProtection="1">
      <alignment horizontal="center" vertical="center"/>
      <protection hidden="1"/>
    </xf>
    <xf numFmtId="0" fontId="7" fillId="6" borderId="0" xfId="5" applyFont="1" applyFill="1" applyAlignment="1" applyProtection="1">
      <alignment vertical="center" wrapText="1"/>
      <protection hidden="1"/>
    </xf>
    <xf numFmtId="0" fontId="15" fillId="8" borderId="22" xfId="5" applyFont="1" applyFill="1" applyBorder="1" applyAlignment="1" applyProtection="1">
      <alignment horizontal="center" vertical="center" wrapText="1"/>
      <protection hidden="1"/>
    </xf>
    <xf numFmtId="0" fontId="15" fillId="8" borderId="20" xfId="5" applyFont="1" applyFill="1" applyBorder="1" applyAlignment="1" applyProtection="1">
      <alignment horizontal="center" vertical="center" wrapText="1"/>
      <protection hidden="1"/>
    </xf>
    <xf numFmtId="0" fontId="15" fillId="8" borderId="1" xfId="5" applyFont="1" applyFill="1" applyBorder="1" applyAlignment="1" applyProtection="1">
      <alignment horizontal="center" vertical="center" wrapText="1"/>
      <protection hidden="1"/>
    </xf>
    <xf numFmtId="0" fontId="15" fillId="10" borderId="20" xfId="5" applyFont="1" applyFill="1" applyBorder="1" applyAlignment="1" applyProtection="1">
      <alignment horizontal="center" vertical="center" wrapText="1"/>
      <protection hidden="1"/>
    </xf>
    <xf numFmtId="0" fontId="15" fillId="8" borderId="6" xfId="5" applyFont="1" applyFill="1" applyBorder="1" applyAlignment="1" applyProtection="1">
      <alignment horizontal="center" vertical="center" wrapText="1"/>
      <protection hidden="1"/>
    </xf>
    <xf numFmtId="0" fontId="15" fillId="8" borderId="23" xfId="5" applyFont="1" applyFill="1" applyBorder="1" applyAlignment="1" applyProtection="1">
      <alignment horizontal="center" vertical="center" wrapText="1"/>
      <protection hidden="1"/>
    </xf>
    <xf numFmtId="0" fontId="15" fillId="10" borderId="1" xfId="5" applyFont="1" applyFill="1" applyBorder="1" applyAlignment="1" applyProtection="1">
      <alignment horizontal="center" vertical="center" wrapText="1"/>
      <protection hidden="1"/>
    </xf>
    <xf numFmtId="0" fontId="15" fillId="8" borderId="5" xfId="5" applyFont="1" applyFill="1" applyBorder="1" applyAlignment="1" applyProtection="1">
      <alignment horizontal="center" vertical="center" wrapText="1"/>
      <protection hidden="1"/>
    </xf>
    <xf numFmtId="0" fontId="7" fillId="8" borderId="26" xfId="5" applyFont="1" applyFill="1" applyBorder="1" applyAlignment="1" applyProtection="1">
      <alignment horizontal="center" vertical="center" wrapText="1"/>
      <protection hidden="1"/>
    </xf>
    <xf numFmtId="0" fontId="7" fillId="8" borderId="27" xfId="5" applyFont="1" applyFill="1" applyBorder="1" applyAlignment="1" applyProtection="1">
      <alignment horizontal="center" vertical="center" wrapText="1"/>
      <protection hidden="1"/>
    </xf>
    <xf numFmtId="0" fontId="8" fillId="8" borderId="26" xfId="5" applyFont="1" applyFill="1" applyBorder="1" applyAlignment="1" applyProtection="1">
      <alignment horizontal="center" vertical="center" wrapText="1"/>
      <protection hidden="1"/>
    </xf>
    <xf numFmtId="0" fontId="8" fillId="8" borderId="27" xfId="5" applyFont="1" applyFill="1" applyBorder="1" applyAlignment="1" applyProtection="1">
      <alignment horizontal="center" vertical="center" wrapText="1"/>
      <protection hidden="1"/>
    </xf>
    <xf numFmtId="0" fontId="17" fillId="6" borderId="0" xfId="5" applyFont="1" applyFill="1" applyAlignment="1" applyProtection="1">
      <alignment horizontal="left" vertical="center"/>
      <protection hidden="1"/>
    </xf>
    <xf numFmtId="44" fontId="8" fillId="8" borderId="13" xfId="6" applyFont="1" applyFill="1" applyBorder="1" applyAlignment="1" applyProtection="1">
      <alignment vertical="center"/>
      <protection hidden="1"/>
    </xf>
    <xf numFmtId="9" fontId="8" fillId="8" borderId="14" xfId="7" applyFont="1" applyFill="1" applyBorder="1" applyAlignment="1" applyProtection="1">
      <alignment vertical="center"/>
      <protection hidden="1"/>
    </xf>
    <xf numFmtId="3" fontId="7" fillId="6" borderId="1" xfId="5" applyNumberFormat="1" applyFont="1" applyFill="1" applyBorder="1" applyAlignment="1" applyProtection="1">
      <alignment horizontal="center" vertical="center"/>
      <protection hidden="1"/>
    </xf>
    <xf numFmtId="9" fontId="7" fillId="0" borderId="1" xfId="5" applyNumberFormat="1" applyFont="1" applyBorder="1" applyAlignment="1" applyProtection="1">
      <alignment vertical="center"/>
      <protection hidden="1"/>
    </xf>
    <xf numFmtId="3" fontId="7" fillId="4" borderId="1" xfId="5" applyNumberFormat="1" applyFont="1" applyFill="1" applyBorder="1" applyAlignment="1" applyProtection="1">
      <alignment horizontal="center" vertical="center"/>
      <protection locked="0"/>
    </xf>
    <xf numFmtId="0" fontId="15" fillId="8" borderId="19" xfId="5" applyFont="1" applyFill="1" applyBorder="1" applyAlignment="1" applyProtection="1">
      <alignment horizontal="center" vertical="center" wrapText="1"/>
      <protection hidden="1"/>
    </xf>
    <xf numFmtId="0" fontId="15" fillId="8" borderId="29" xfId="5" applyFont="1" applyFill="1" applyBorder="1" applyAlignment="1" applyProtection="1">
      <alignment horizontal="center" vertical="center" wrapText="1"/>
      <protection hidden="1"/>
    </xf>
    <xf numFmtId="0" fontId="15" fillId="8" borderId="30" xfId="5" applyFont="1" applyFill="1" applyBorder="1" applyAlignment="1" applyProtection="1">
      <alignment horizontal="center" vertical="center" wrapText="1"/>
      <protection hidden="1"/>
    </xf>
    <xf numFmtId="0" fontId="7" fillId="6" borderId="0" xfId="5" applyFont="1" applyFill="1" applyAlignment="1">
      <alignment vertical="center"/>
    </xf>
    <xf numFmtId="0" fontId="7" fillId="6" borderId="0" xfId="5" applyFont="1" applyFill="1" applyAlignment="1">
      <alignment horizontal="center" vertical="center"/>
    </xf>
    <xf numFmtId="0" fontId="7" fillId="6" borderId="0" xfId="5" applyFont="1" applyFill="1" applyAlignment="1">
      <alignment horizontal="left" vertical="center"/>
    </xf>
    <xf numFmtId="0" fontId="8" fillId="6" borderId="0" xfId="5" applyFont="1" applyFill="1" applyAlignment="1">
      <alignment horizontal="left" vertical="center"/>
    </xf>
    <xf numFmtId="44" fontId="8" fillId="8" borderId="2" xfId="6" applyFont="1" applyFill="1" applyBorder="1" applyAlignment="1">
      <alignment horizontal="center" vertical="center"/>
    </xf>
    <xf numFmtId="44" fontId="8" fillId="8" borderId="38" xfId="6" applyFont="1" applyFill="1" applyBorder="1" applyAlignment="1">
      <alignment horizontal="center" vertical="center"/>
    </xf>
    <xf numFmtId="0" fontId="7" fillId="6" borderId="0" xfId="5" applyFont="1" applyFill="1" applyAlignment="1">
      <alignment vertical="center" wrapText="1"/>
    </xf>
    <xf numFmtId="44" fontId="15" fillId="8" borderId="20" xfId="6" applyFont="1" applyFill="1" applyBorder="1" applyAlignment="1">
      <alignment horizontal="center" vertical="center" wrapText="1"/>
    </xf>
    <xf numFmtId="44" fontId="14" fillId="0" borderId="1" xfId="5" applyNumberFormat="1" applyFont="1" applyFill="1" applyBorder="1" applyAlignment="1">
      <alignment horizontal="center" vertical="center" wrapText="1"/>
    </xf>
    <xf numFmtId="0" fontId="15" fillId="8" borderId="28" xfId="5" applyFont="1" applyFill="1" applyBorder="1" applyAlignment="1">
      <alignment horizontal="center" vertical="center" wrapText="1"/>
    </xf>
    <xf numFmtId="0" fontId="15" fillId="8" borderId="29" xfId="5" applyFont="1" applyFill="1" applyBorder="1" applyAlignment="1">
      <alignment horizontal="center" vertical="center" wrapText="1"/>
    </xf>
    <xf numFmtId="0" fontId="8" fillId="8" borderId="25" xfId="5" applyFont="1" applyFill="1" applyBorder="1" applyAlignment="1">
      <alignment horizontal="center" vertical="center" wrapText="1"/>
    </xf>
    <xf numFmtId="0" fontId="8" fillId="8" borderId="26" xfId="5" applyFont="1" applyFill="1" applyBorder="1" applyAlignment="1">
      <alignment horizontal="center" vertical="center" wrapText="1"/>
    </xf>
    <xf numFmtId="0" fontId="17" fillId="6" borderId="0" xfId="5" applyFont="1" applyFill="1" applyAlignment="1">
      <alignment horizontal="left" vertical="center"/>
    </xf>
    <xf numFmtId="0" fontId="22" fillId="2" borderId="1" xfId="2" applyFont="1" applyFill="1" applyBorder="1" applyAlignment="1">
      <alignment horizontal="center" vertical="center" wrapText="1"/>
    </xf>
    <xf numFmtId="43" fontId="24" fillId="16" borderId="1" xfId="9" applyFont="1" applyFill="1" applyBorder="1" applyAlignment="1">
      <alignment horizontal="center" vertical="center"/>
    </xf>
    <xf numFmtId="43" fontId="23" fillId="16" borderId="1" xfId="9" applyFont="1" applyFill="1" applyBorder="1" applyAlignment="1">
      <alignment horizontal="center" vertical="center"/>
    </xf>
    <xf numFmtId="0" fontId="6" fillId="0" borderId="0" xfId="2" applyAlignment="1">
      <alignment horizontal="center"/>
    </xf>
    <xf numFmtId="0" fontId="6" fillId="0" borderId="0" xfId="2"/>
    <xf numFmtId="0" fontId="6" fillId="0" borderId="0" xfId="2" applyAlignment="1">
      <alignment horizontal="left"/>
    </xf>
    <xf numFmtId="0" fontId="6" fillId="0" borderId="0" xfId="2" applyAlignment="1">
      <alignment horizontal="center" vertical="center"/>
    </xf>
    <xf numFmtId="0" fontId="6" fillId="0" borderId="0" xfId="2" applyFill="1" applyAlignment="1">
      <alignment horizontal="center" vertical="center"/>
    </xf>
    <xf numFmtId="0" fontId="6" fillId="0" borderId="0" xfId="11"/>
    <xf numFmtId="0" fontId="0" fillId="0" borderId="0" xfId="0" applyNumberFormat="1" applyFont="1"/>
    <xf numFmtId="0" fontId="10" fillId="6" borderId="40" xfId="5" applyFont="1" applyFill="1" applyBorder="1" applyAlignment="1" applyProtection="1">
      <alignment horizontal="center" vertical="center"/>
      <protection hidden="1"/>
    </xf>
    <xf numFmtId="9" fontId="23" fillId="16" borderId="1" xfId="9" applyNumberFormat="1" applyFont="1" applyFill="1" applyBorder="1" applyAlignment="1">
      <alignment horizontal="center" vertical="center"/>
    </xf>
    <xf numFmtId="168" fontId="24" fillId="16" borderId="1" xfId="9" applyNumberFormat="1" applyFont="1" applyFill="1" applyBorder="1" applyAlignment="1">
      <alignment horizontal="center" vertical="center"/>
    </xf>
    <xf numFmtId="169" fontId="23" fillId="16" borderId="1" xfId="9" applyNumberFormat="1" applyFont="1" applyFill="1" applyBorder="1" applyAlignment="1">
      <alignment horizontal="center" vertical="center"/>
    </xf>
    <xf numFmtId="0" fontId="15" fillId="7" borderId="1" xfId="2" applyFont="1" applyFill="1" applyBorder="1" applyAlignment="1" applyProtection="1">
      <alignment horizontal="center" vertical="center" wrapText="1"/>
      <protection hidden="1"/>
    </xf>
    <xf numFmtId="0" fontId="17" fillId="6" borderId="0" xfId="5" applyFont="1" applyFill="1" applyAlignment="1">
      <alignment horizontal="left" vertical="center"/>
    </xf>
    <xf numFmtId="44" fontId="23" fillId="17" borderId="1" xfId="10" applyFont="1" applyFill="1" applyBorder="1" applyAlignment="1">
      <alignment horizontal="center" vertical="center"/>
    </xf>
    <xf numFmtId="44" fontId="22" fillId="18" borderId="1" xfId="10" applyFont="1" applyFill="1" applyBorder="1" applyAlignment="1">
      <alignment horizontal="center" vertical="center"/>
    </xf>
    <xf numFmtId="168" fontId="24" fillId="17" borderId="1" xfId="9" applyNumberFormat="1" applyFont="1" applyFill="1" applyBorder="1" applyAlignment="1">
      <alignment horizontal="center" vertical="center"/>
    </xf>
    <xf numFmtId="168" fontId="23" fillId="17" borderId="1" xfId="9" applyNumberFormat="1" applyFont="1" applyFill="1" applyBorder="1" applyAlignment="1">
      <alignment horizontal="center" vertical="center"/>
    </xf>
    <xf numFmtId="44" fontId="0" fillId="0" borderId="0" xfId="0" applyNumberFormat="1"/>
    <xf numFmtId="10" fontId="8" fillId="7" borderId="1" xfId="4" applyNumberFormat="1" applyFont="1" applyFill="1" applyBorder="1" applyProtection="1">
      <protection hidden="1"/>
    </xf>
    <xf numFmtId="0" fontId="8" fillId="8" borderId="7" xfId="5" applyFont="1" applyFill="1" applyBorder="1" applyAlignment="1">
      <alignment horizontal="center" vertical="center" wrapText="1"/>
    </xf>
    <xf numFmtId="0" fontId="15" fillId="8" borderId="6" xfId="5" applyFont="1" applyFill="1" applyBorder="1" applyAlignment="1">
      <alignment horizontal="center" vertical="center" wrapText="1"/>
    </xf>
    <xf numFmtId="44" fontId="14" fillId="0" borderId="5" xfId="5" applyNumberFormat="1" applyFont="1" applyFill="1" applyBorder="1" applyAlignment="1">
      <alignment horizontal="center" vertical="center" wrapText="1"/>
    </xf>
    <xf numFmtId="166" fontId="22" fillId="18" borderId="1" xfId="10" applyNumberFormat="1" applyFont="1" applyFill="1" applyBorder="1" applyAlignment="1">
      <alignment horizontal="center" vertical="center"/>
    </xf>
    <xf numFmtId="0" fontId="30" fillId="0" borderId="0" xfId="0" applyFont="1" applyAlignment="1">
      <alignment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vertical="center" wrapText="1"/>
    </xf>
    <xf numFmtId="0" fontId="29" fillId="0" borderId="0" xfId="0" quotePrefix="1" applyFont="1" applyAlignment="1">
      <alignment horizontal="center" vertical="center" wrapText="1"/>
    </xf>
    <xf numFmtId="0" fontId="28" fillId="0" borderId="0" xfId="0" applyFont="1" applyAlignment="1">
      <alignment vertical="center"/>
    </xf>
    <xf numFmtId="0" fontId="17" fillId="0" borderId="0" xfId="0" applyFont="1" applyAlignment="1">
      <alignment vertical="top" wrapText="1"/>
    </xf>
    <xf numFmtId="0" fontId="29" fillId="0" borderId="0" xfId="0" applyFont="1"/>
    <xf numFmtId="0" fontId="32" fillId="0" borderId="0" xfId="0" quotePrefix="1" applyFont="1" applyAlignment="1">
      <alignment vertical="top"/>
    </xf>
    <xf numFmtId="0" fontId="32" fillId="0" borderId="0" xfId="0" applyFont="1" applyAlignment="1">
      <alignment vertical="top" wrapText="1"/>
    </xf>
    <xf numFmtId="0" fontId="32" fillId="0" borderId="0" xfId="0" applyFont="1" applyAlignment="1">
      <alignment horizontal="left" vertical="top" wrapText="1"/>
    </xf>
    <xf numFmtId="0" fontId="29" fillId="0" borderId="0" xfId="0" applyFont="1" applyAlignment="1">
      <alignment horizontal="left" vertical="top" wrapText="1"/>
    </xf>
    <xf numFmtId="0" fontId="32" fillId="0" borderId="0" xfId="0" applyFont="1" applyAlignment="1">
      <alignment vertical="top"/>
    </xf>
    <xf numFmtId="0" fontId="11" fillId="0" borderId="0" xfId="1" applyFont="1" applyAlignment="1">
      <alignment horizontal="justify" vertical="top"/>
    </xf>
    <xf numFmtId="0" fontId="4" fillId="0" borderId="0" xfId="1" applyAlignment="1">
      <alignment vertical="top"/>
    </xf>
    <xf numFmtId="0" fontId="5" fillId="0" borderId="0" xfId="1" applyFont="1" applyAlignment="1">
      <alignment horizontal="justify" vertical="top"/>
    </xf>
    <xf numFmtId="0" fontId="33" fillId="0" borderId="0" xfId="1" applyFont="1" applyAlignment="1">
      <alignment horizontal="justify" vertical="top"/>
    </xf>
    <xf numFmtId="0" fontId="13" fillId="0" borderId="0" xfId="1" applyFont="1" applyAlignment="1">
      <alignment horizontal="justify" vertical="top"/>
    </xf>
    <xf numFmtId="0" fontId="34" fillId="0" borderId="0" xfId="1" quotePrefix="1" applyFont="1" applyAlignment="1">
      <alignment horizontal="justify" vertical="top"/>
    </xf>
    <xf numFmtId="0" fontId="11" fillId="0" borderId="0" xfId="1" applyFont="1" applyAlignment="1">
      <alignment horizontal="left" vertical="top" wrapText="1"/>
    </xf>
    <xf numFmtId="0" fontId="29" fillId="0" borderId="0" xfId="0" applyFont="1" applyAlignment="1">
      <alignment vertical="top"/>
    </xf>
    <xf numFmtId="0" fontId="29" fillId="0" borderId="0" xfId="0" applyFont="1" applyAlignment="1">
      <alignment horizontal="center" vertical="top"/>
    </xf>
    <xf numFmtId="0" fontId="0" fillId="0" borderId="0" xfId="0" quotePrefix="1"/>
    <xf numFmtId="0" fontId="36" fillId="0" borderId="0" xfId="0" applyFont="1"/>
    <xf numFmtId="0" fontId="38" fillId="0" borderId="0" xfId="1" applyFont="1" applyFill="1" applyBorder="1" applyAlignment="1">
      <alignment vertical="top"/>
    </xf>
    <xf numFmtId="0" fontId="37" fillId="0" borderId="0" xfId="1" applyFont="1" applyFill="1" applyBorder="1" applyAlignment="1">
      <alignment horizontal="left" vertical="top"/>
    </xf>
    <xf numFmtId="0" fontId="39" fillId="0" borderId="0" xfId="1" applyFont="1" applyFill="1" applyBorder="1" applyAlignment="1">
      <alignment horizontal="justify" vertical="top"/>
    </xf>
    <xf numFmtId="0" fontId="40" fillId="0" borderId="0" xfId="0" applyFont="1" applyFill="1" applyBorder="1" applyAlignment="1">
      <alignment vertical="top"/>
    </xf>
    <xf numFmtId="0" fontId="38" fillId="0" borderId="0" xfId="1" applyFont="1" applyFill="1" applyBorder="1" applyAlignment="1">
      <alignment horizontal="left"/>
    </xf>
    <xf numFmtId="0" fontId="38" fillId="0" borderId="0" xfId="0" applyFont="1" applyFill="1" applyBorder="1" applyAlignment="1">
      <alignment horizontal="left"/>
    </xf>
    <xf numFmtId="0" fontId="36" fillId="0" borderId="0" xfId="0" applyFont="1" applyAlignment="1">
      <alignment horizontal="center"/>
    </xf>
    <xf numFmtId="0" fontId="38" fillId="0" borderId="0" xfId="1" applyFont="1" applyFill="1" applyBorder="1" applyAlignment="1">
      <alignment horizontal="left" vertical="top"/>
    </xf>
    <xf numFmtId="0" fontId="40" fillId="0" borderId="0" xfId="0" applyFont="1" applyFill="1" applyBorder="1" applyAlignment="1">
      <alignment horizontal="left" vertical="top"/>
    </xf>
    <xf numFmtId="0" fontId="22" fillId="2" borderId="5" xfId="2" applyFont="1" applyFill="1" applyBorder="1" applyAlignment="1">
      <alignment horizontal="center" vertical="center" wrapText="1"/>
    </xf>
    <xf numFmtId="0" fontId="22" fillId="2" borderId="4" xfId="2" applyFont="1" applyFill="1" applyBorder="1" applyAlignment="1">
      <alignment horizontal="center" vertical="center" wrapText="1"/>
    </xf>
    <xf numFmtId="170" fontId="23" fillId="17" borderId="1" xfId="10" applyNumberFormat="1" applyFont="1" applyFill="1" applyBorder="1" applyAlignment="1">
      <alignment horizontal="center" vertical="center"/>
    </xf>
    <xf numFmtId="0" fontId="26" fillId="0" borderId="0" xfId="0" applyFont="1"/>
    <xf numFmtId="0" fontId="26" fillId="0" borderId="0" xfId="0" quotePrefix="1" applyFont="1"/>
    <xf numFmtId="170" fontId="23" fillId="16" borderId="1" xfId="10" applyNumberFormat="1" applyFont="1" applyFill="1" applyBorder="1" applyAlignment="1">
      <alignment horizontal="center" vertical="center"/>
    </xf>
    <xf numFmtId="171" fontId="23" fillId="16" borderId="1" xfId="9" applyNumberFormat="1" applyFont="1" applyFill="1" applyBorder="1" applyAlignment="1">
      <alignment horizontal="center" vertical="center"/>
    </xf>
    <xf numFmtId="172" fontId="24" fillId="16" borderId="4" xfId="9" applyNumberFormat="1" applyFont="1" applyFill="1" applyBorder="1" applyAlignment="1">
      <alignment horizontal="center" vertical="center"/>
    </xf>
    <xf numFmtId="172" fontId="25" fillId="17" borderId="1" xfId="9" applyNumberFormat="1" applyFont="1" applyFill="1" applyBorder="1" applyAlignment="1">
      <alignment horizontal="center" vertical="center"/>
    </xf>
    <xf numFmtId="0" fontId="43" fillId="0" borderId="0" xfId="2" applyFont="1" applyProtection="1">
      <protection hidden="1"/>
    </xf>
    <xf numFmtId="0" fontId="44" fillId="0" borderId="0" xfId="2" applyFont="1" applyAlignment="1" applyProtection="1">
      <alignment horizontal="right"/>
      <protection hidden="1"/>
    </xf>
    <xf numFmtId="0" fontId="45" fillId="0" borderId="0" xfId="2" applyFont="1" applyBorder="1" applyAlignment="1" applyProtection="1">
      <protection hidden="1"/>
    </xf>
    <xf numFmtId="0" fontId="43" fillId="2" borderId="53" xfId="2" applyFont="1" applyFill="1" applyBorder="1" applyAlignment="1" applyProtection="1">
      <protection hidden="1"/>
    </xf>
    <xf numFmtId="3" fontId="43" fillId="0" borderId="0" xfId="2" applyNumberFormat="1" applyFont="1" applyProtection="1">
      <protection hidden="1"/>
    </xf>
    <xf numFmtId="0" fontId="43" fillId="2" borderId="44" xfId="2" applyFont="1" applyFill="1" applyBorder="1" applyProtection="1">
      <protection hidden="1"/>
    </xf>
    <xf numFmtId="0" fontId="43" fillId="19" borderId="40" xfId="2" applyFont="1" applyFill="1" applyBorder="1" applyAlignment="1" applyProtection="1">
      <alignment horizontal="center" wrapText="1" shrinkToFit="1"/>
      <protection hidden="1"/>
    </xf>
    <xf numFmtId="0" fontId="43" fillId="19" borderId="45" xfId="2" applyFont="1" applyFill="1" applyBorder="1" applyAlignment="1" applyProtection="1">
      <alignment horizontal="center" wrapText="1" shrinkToFit="1"/>
      <protection hidden="1"/>
    </xf>
    <xf numFmtId="0" fontId="43" fillId="2" borderId="51" xfId="2" applyFont="1" applyFill="1" applyBorder="1" applyAlignment="1" applyProtection="1">
      <alignment wrapText="1" shrinkToFit="1"/>
      <protection hidden="1"/>
    </xf>
    <xf numFmtId="173" fontId="43" fillId="0" borderId="46" xfId="2" applyNumberFormat="1" applyFont="1" applyBorder="1" applyAlignment="1" applyProtection="1">
      <alignment horizontal="right"/>
      <protection hidden="1"/>
    </xf>
    <xf numFmtId="173" fontId="43" fillId="19" borderId="46" xfId="2" applyNumberFormat="1" applyFont="1" applyFill="1" applyBorder="1" applyAlignment="1" applyProtection="1">
      <alignment horizontal="right"/>
      <protection hidden="1"/>
    </xf>
    <xf numFmtId="164" fontId="43" fillId="0" borderId="0" xfId="2" applyNumberFormat="1" applyFont="1" applyProtection="1">
      <protection hidden="1"/>
    </xf>
    <xf numFmtId="0" fontId="43" fillId="2" borderId="23" xfId="2" applyFont="1" applyFill="1" applyBorder="1" applyAlignment="1" applyProtection="1">
      <alignment wrapText="1" shrinkToFit="1"/>
      <protection hidden="1"/>
    </xf>
    <xf numFmtId="173" fontId="43" fillId="0" borderId="55" xfId="2" applyNumberFormat="1" applyFont="1" applyBorder="1" applyAlignment="1" applyProtection="1">
      <alignment horizontal="right"/>
      <protection hidden="1"/>
    </xf>
    <xf numFmtId="0" fontId="43" fillId="2" borderId="53" xfId="2" applyFont="1" applyFill="1" applyBorder="1" applyAlignment="1" applyProtection="1">
      <alignment wrapText="1" shrinkToFit="1"/>
      <protection hidden="1"/>
    </xf>
    <xf numFmtId="173" fontId="43" fillId="0" borderId="47" xfId="2" applyNumberFormat="1" applyFont="1" applyBorder="1" applyAlignment="1" applyProtection="1">
      <alignment horizontal="right"/>
      <protection hidden="1"/>
    </xf>
    <xf numFmtId="44" fontId="43" fillId="0" borderId="47" xfId="12" applyFont="1" applyBorder="1" applyAlignment="1" applyProtection="1">
      <alignment horizontal="right"/>
      <protection hidden="1"/>
    </xf>
    <xf numFmtId="0" fontId="43" fillId="2" borderId="56" xfId="2" applyFont="1" applyFill="1" applyBorder="1" applyAlignment="1" applyProtection="1">
      <alignment wrapText="1" shrinkToFit="1"/>
      <protection hidden="1"/>
    </xf>
    <xf numFmtId="174" fontId="43" fillId="0" borderId="24" xfId="12" applyNumberFormat="1" applyFont="1" applyBorder="1" applyAlignment="1" applyProtection="1">
      <alignment horizontal="right"/>
      <protection hidden="1"/>
    </xf>
    <xf numFmtId="0" fontId="43" fillId="2" borderId="53" xfId="2" quotePrefix="1" applyFont="1" applyFill="1" applyBorder="1" applyAlignment="1" applyProtection="1">
      <alignment shrinkToFit="1"/>
      <protection hidden="1"/>
    </xf>
    <xf numFmtId="0" fontId="43" fillId="2" borderId="53" xfId="2" applyFont="1" applyFill="1" applyBorder="1" applyAlignment="1" applyProtection="1">
      <alignment shrinkToFit="1"/>
      <protection hidden="1"/>
    </xf>
    <xf numFmtId="0" fontId="43" fillId="2" borderId="54" xfId="2" applyFont="1" applyFill="1" applyBorder="1" applyAlignment="1" applyProtection="1">
      <alignment shrinkToFit="1"/>
      <protection hidden="1"/>
    </xf>
    <xf numFmtId="174" fontId="43" fillId="0" borderId="48" xfId="12" applyNumberFormat="1" applyFont="1" applyBorder="1" applyAlignment="1" applyProtection="1">
      <alignment horizontal="right"/>
      <protection hidden="1"/>
    </xf>
    <xf numFmtId="0" fontId="43" fillId="2" borderId="51" xfId="2" applyFont="1" applyFill="1" applyBorder="1" applyAlignment="1" applyProtection="1">
      <alignment shrinkToFit="1"/>
      <protection hidden="1"/>
    </xf>
    <xf numFmtId="44" fontId="43" fillId="0" borderId="48" xfId="12" applyFont="1" applyBorder="1" applyAlignment="1" applyProtection="1">
      <alignment horizontal="center"/>
      <protection hidden="1"/>
    </xf>
    <xf numFmtId="173" fontId="43" fillId="19" borderId="48" xfId="2" applyNumberFormat="1" applyFont="1" applyFill="1" applyBorder="1" applyAlignment="1" applyProtection="1">
      <alignment horizontal="right"/>
      <protection hidden="1"/>
    </xf>
    <xf numFmtId="0" fontId="46" fillId="2" borderId="23" xfId="2" applyFont="1" applyFill="1" applyBorder="1" applyAlignment="1" applyProtection="1">
      <alignment horizontal="left"/>
      <protection hidden="1"/>
    </xf>
    <xf numFmtId="0" fontId="46" fillId="2" borderId="0" xfId="2" applyFont="1" applyFill="1" applyBorder="1" applyAlignment="1" applyProtection="1">
      <alignment horizontal="left"/>
      <protection hidden="1"/>
    </xf>
    <xf numFmtId="0" fontId="46" fillId="2" borderId="43" xfId="2" applyFont="1" applyFill="1" applyBorder="1" applyAlignment="1" applyProtection="1">
      <alignment horizontal="left"/>
      <protection hidden="1"/>
    </xf>
    <xf numFmtId="0" fontId="48" fillId="0" borderId="0" xfId="2" applyFont="1" applyAlignment="1" applyProtection="1">
      <alignment horizontal="center"/>
      <protection hidden="1"/>
    </xf>
    <xf numFmtId="0" fontId="49" fillId="5" borderId="21" xfId="2" applyFont="1" applyFill="1" applyBorder="1" applyAlignment="1" applyProtection="1">
      <alignment horizontal="left" vertical="top" wrapText="1"/>
      <protection locked="0"/>
    </xf>
    <xf numFmtId="0" fontId="50" fillId="0" borderId="0" xfId="2" applyFont="1" applyProtection="1">
      <protection hidden="1"/>
    </xf>
    <xf numFmtId="166" fontId="51" fillId="3" borderId="31" xfId="3" applyNumberFormat="1" applyFont="1" applyFill="1" applyBorder="1" applyAlignment="1" applyProtection="1">
      <alignment horizontal="left"/>
      <protection locked="0"/>
    </xf>
    <xf numFmtId="166" fontId="43" fillId="0" borderId="20" xfId="3" applyNumberFormat="1" applyFont="1" applyBorder="1" applyAlignment="1" applyProtection="1">
      <alignment horizontal="right"/>
      <protection hidden="1"/>
    </xf>
    <xf numFmtId="166" fontId="43" fillId="0" borderId="2" xfId="3" applyNumberFormat="1" applyFont="1" applyBorder="1" applyAlignment="1" applyProtection="1">
      <alignment horizontal="right"/>
      <protection hidden="1"/>
    </xf>
    <xf numFmtId="0" fontId="43" fillId="0" borderId="0" xfId="2" applyFont="1" applyFill="1" applyProtection="1">
      <protection hidden="1"/>
    </xf>
    <xf numFmtId="0" fontId="43" fillId="0" borderId="0" xfId="2" applyFont="1" applyFill="1" applyBorder="1" applyAlignment="1" applyProtection="1">
      <alignment horizontal="left"/>
      <protection hidden="1"/>
    </xf>
    <xf numFmtId="44" fontId="50" fillId="0" borderId="0" xfId="3" applyFont="1" applyBorder="1" applyAlignment="1" applyProtection="1">
      <alignment horizontal="left"/>
      <protection hidden="1"/>
    </xf>
    <xf numFmtId="173" fontId="51" fillId="4" borderId="28" xfId="2" applyNumberFormat="1" applyFont="1" applyFill="1" applyBorder="1" applyAlignment="1" applyProtection="1">
      <alignment horizontal="right"/>
      <protection hidden="1"/>
    </xf>
    <xf numFmtId="174" fontId="45" fillId="4" borderId="20" xfId="2" applyNumberFormat="1" applyFont="1" applyFill="1" applyBorder="1" applyAlignment="1" applyProtection="1">
      <alignment horizontal="right"/>
      <protection hidden="1"/>
    </xf>
    <xf numFmtId="173" fontId="43" fillId="0" borderId="20" xfId="2" applyNumberFormat="1" applyFont="1" applyBorder="1" applyAlignment="1" applyProtection="1">
      <alignment horizontal="right"/>
      <protection hidden="1"/>
    </xf>
    <xf numFmtId="5" fontId="43" fillId="0" borderId="0" xfId="2" applyNumberFormat="1" applyFont="1" applyProtection="1">
      <protection hidden="1"/>
    </xf>
    <xf numFmtId="173" fontId="43" fillId="0" borderId="28" xfId="2" applyNumberFormat="1" applyFont="1" applyBorder="1" applyAlignment="1" applyProtection="1">
      <alignment horizontal="right"/>
      <protection hidden="1"/>
    </xf>
    <xf numFmtId="164" fontId="43" fillId="0" borderId="20" xfId="2" applyNumberFormat="1" applyFont="1" applyBorder="1" applyAlignment="1" applyProtection="1">
      <alignment horizontal="right"/>
      <protection hidden="1"/>
    </xf>
    <xf numFmtId="0" fontId="43" fillId="2" borderId="53" xfId="2" applyFont="1" applyFill="1" applyBorder="1" applyAlignment="1" applyProtection="1">
      <alignment horizontal="left"/>
      <protection hidden="1"/>
    </xf>
    <xf numFmtId="0" fontId="43" fillId="2" borderId="4" xfId="2" applyFont="1" applyFill="1" applyBorder="1" applyAlignment="1" applyProtection="1">
      <alignment horizontal="left"/>
      <protection hidden="1"/>
    </xf>
    <xf numFmtId="164" fontId="45" fillId="0" borderId="20" xfId="2" applyNumberFormat="1" applyFont="1" applyBorder="1" applyAlignment="1" applyProtection="1">
      <alignment horizontal="right"/>
      <protection hidden="1"/>
    </xf>
    <xf numFmtId="10" fontId="43" fillId="0" borderId="20" xfId="13" applyNumberFormat="1" applyFont="1" applyBorder="1" applyAlignment="1" applyProtection="1">
      <alignment horizontal="right"/>
      <protection hidden="1"/>
    </xf>
    <xf numFmtId="0" fontId="43" fillId="0" borderId="42" xfId="2" applyFont="1" applyBorder="1" applyProtection="1">
      <protection hidden="1"/>
    </xf>
    <xf numFmtId="0" fontId="43" fillId="0" borderId="0" xfId="2" applyFont="1" applyBorder="1" applyProtection="1">
      <protection hidden="1"/>
    </xf>
    <xf numFmtId="0" fontId="50" fillId="0" borderId="43" xfId="2" applyFont="1" applyBorder="1" applyProtection="1">
      <protection hidden="1"/>
    </xf>
    <xf numFmtId="173" fontId="51" fillId="4" borderId="20" xfId="2" applyNumberFormat="1" applyFont="1" applyFill="1" applyBorder="1" applyAlignment="1" applyProtection="1">
      <alignment horizontal="right"/>
      <protection hidden="1"/>
    </xf>
    <xf numFmtId="0" fontId="43" fillId="2" borderId="21" xfId="2" applyFont="1" applyFill="1" applyBorder="1" applyAlignment="1" applyProtection="1">
      <alignment horizontal="left"/>
      <protection hidden="1"/>
    </xf>
    <xf numFmtId="0" fontId="43" fillId="2" borderId="1" xfId="2" applyFont="1" applyFill="1" applyBorder="1" applyAlignment="1" applyProtection="1">
      <alignment horizontal="left"/>
      <protection hidden="1"/>
    </xf>
    <xf numFmtId="164" fontId="51" fillId="4" borderId="20" xfId="2" applyNumberFormat="1" applyFont="1" applyFill="1" applyBorder="1" applyAlignment="1" applyProtection="1">
      <alignment horizontal="right"/>
      <protection hidden="1"/>
    </xf>
    <xf numFmtId="0" fontId="43" fillId="2" borderId="39" xfId="2" applyFont="1" applyFill="1" applyBorder="1" applyAlignment="1" applyProtection="1">
      <alignment horizontal="left"/>
      <protection hidden="1"/>
    </xf>
    <xf numFmtId="0" fontId="43" fillId="2" borderId="38" xfId="2" applyFont="1" applyFill="1" applyBorder="1" applyAlignment="1" applyProtection="1">
      <alignment horizontal="left"/>
      <protection hidden="1"/>
    </xf>
    <xf numFmtId="10" fontId="43" fillId="0" borderId="2" xfId="13" applyNumberFormat="1" applyFont="1" applyBorder="1" applyProtection="1">
      <protection hidden="1"/>
    </xf>
    <xf numFmtId="164" fontId="45" fillId="0" borderId="3" xfId="3" applyNumberFormat="1" applyFont="1" applyBorder="1" applyAlignment="1" applyProtection="1">
      <alignment horizontal="right"/>
      <protection hidden="1"/>
    </xf>
    <xf numFmtId="44" fontId="45" fillId="0" borderId="2" xfId="3" applyFont="1" applyBorder="1" applyAlignment="1" applyProtection="1">
      <alignment horizontal="center"/>
      <protection hidden="1"/>
    </xf>
    <xf numFmtId="0" fontId="45" fillId="2" borderId="1" xfId="2" applyFont="1" applyFill="1" applyBorder="1" applyAlignment="1" applyProtection="1">
      <alignment horizontal="center"/>
      <protection hidden="1"/>
    </xf>
    <xf numFmtId="0" fontId="43" fillId="0" borderId="1" xfId="2" applyFont="1" applyBorder="1" applyAlignment="1" applyProtection="1">
      <alignment horizontal="center"/>
      <protection hidden="1"/>
    </xf>
    <xf numFmtId="164" fontId="52" fillId="0" borderId="1" xfId="3" applyNumberFormat="1" applyFont="1" applyBorder="1" applyProtection="1">
      <protection hidden="1"/>
    </xf>
    <xf numFmtId="44" fontId="52" fillId="0" borderId="1" xfId="3" applyFont="1" applyBorder="1" applyProtection="1">
      <protection hidden="1"/>
    </xf>
    <xf numFmtId="44" fontId="45" fillId="2" borderId="1" xfId="3" applyFont="1" applyFill="1" applyBorder="1" applyProtection="1">
      <protection hidden="1"/>
    </xf>
    <xf numFmtId="0" fontId="43" fillId="2" borderId="1" xfId="2" applyFont="1" applyFill="1" applyBorder="1" applyAlignment="1" applyProtection="1">
      <alignment horizontal="center"/>
      <protection hidden="1"/>
    </xf>
    <xf numFmtId="9" fontId="43" fillId="2" borderId="1" xfId="2" applyNumberFormat="1" applyFont="1" applyFill="1" applyBorder="1" applyAlignment="1" applyProtection="1">
      <alignment horizontal="center"/>
      <protection hidden="1"/>
    </xf>
    <xf numFmtId="0" fontId="45" fillId="19" borderId="1" xfId="2" applyFont="1" applyFill="1" applyBorder="1" applyProtection="1">
      <protection hidden="1"/>
    </xf>
    <xf numFmtId="0" fontId="45" fillId="19" borderId="1" xfId="2" applyFont="1" applyFill="1" applyBorder="1" applyAlignment="1" applyProtection="1">
      <alignment horizontal="center" wrapText="1"/>
      <protection hidden="1"/>
    </xf>
    <xf numFmtId="0" fontId="43" fillId="0" borderId="1" xfId="2" applyFont="1" applyBorder="1" applyProtection="1">
      <protection hidden="1"/>
    </xf>
    <xf numFmtId="175" fontId="43" fillId="4" borderId="1" xfId="13" applyNumberFormat="1" applyFont="1" applyFill="1" applyBorder="1" applyProtection="1">
      <protection hidden="1"/>
    </xf>
    <xf numFmtId="168" fontId="43" fillId="4" borderId="1" xfId="14" applyNumberFormat="1" applyFont="1" applyFill="1" applyBorder="1" applyProtection="1">
      <protection hidden="1"/>
    </xf>
    <xf numFmtId="176" fontId="43" fillId="4" borderId="1" xfId="14" applyNumberFormat="1" applyFont="1" applyFill="1" applyBorder="1" applyProtection="1">
      <protection hidden="1"/>
    </xf>
    <xf numFmtId="0" fontId="45" fillId="19" borderId="1" xfId="2" applyFont="1" applyFill="1" applyBorder="1" applyAlignment="1" applyProtection="1">
      <alignment wrapText="1"/>
      <protection hidden="1"/>
    </xf>
    <xf numFmtId="0" fontId="54" fillId="0" borderId="0" xfId="15" applyFont="1" applyFill="1" applyBorder="1"/>
    <xf numFmtId="0" fontId="53" fillId="0" borderId="0" xfId="15" applyFont="1" applyFill="1" applyBorder="1"/>
    <xf numFmtId="0" fontId="55" fillId="0" borderId="0" xfId="15" applyFont="1" applyFill="1" applyBorder="1"/>
    <xf numFmtId="0" fontId="56" fillId="0" borderId="0" xfId="15" applyFont="1" applyAlignment="1">
      <alignment vertical="center"/>
    </xf>
    <xf numFmtId="0" fontId="56" fillId="0" borderId="0" xfId="15" applyFont="1" applyFill="1" applyBorder="1"/>
    <xf numFmtId="0" fontId="57" fillId="0" borderId="0" xfId="15" applyFont="1" applyFill="1" applyBorder="1"/>
    <xf numFmtId="43" fontId="54" fillId="0" borderId="0" xfId="16" applyFont="1" applyFill="1" applyBorder="1"/>
    <xf numFmtId="44" fontId="54" fillId="0" borderId="0" xfId="17" applyFont="1" applyFill="1" applyBorder="1"/>
    <xf numFmtId="0" fontId="59" fillId="20" borderId="36" xfId="15" applyFont="1" applyFill="1" applyBorder="1" applyAlignment="1">
      <alignment horizontal="justify" vertical="center"/>
    </xf>
    <xf numFmtId="0" fontId="59" fillId="20" borderId="35" xfId="15" applyFont="1" applyFill="1" applyBorder="1" applyAlignment="1">
      <alignment horizontal="justify" vertical="center"/>
    </xf>
    <xf numFmtId="0" fontId="59" fillId="10" borderId="35" xfId="15" applyFont="1" applyFill="1" applyBorder="1" applyAlignment="1">
      <alignment horizontal="center" vertical="center"/>
    </xf>
    <xf numFmtId="0" fontId="59" fillId="21" borderId="34" xfId="15" applyFont="1" applyFill="1" applyBorder="1" applyAlignment="1">
      <alignment horizontal="center" vertical="center"/>
    </xf>
    <xf numFmtId="0" fontId="59" fillId="21" borderId="33" xfId="15" applyFont="1" applyFill="1" applyBorder="1" applyAlignment="1">
      <alignment horizontal="justify" vertical="center"/>
    </xf>
    <xf numFmtId="0" fontId="59" fillId="21" borderId="33" xfId="15" applyFont="1" applyFill="1" applyBorder="1" applyAlignment="1">
      <alignment horizontal="center" vertical="center"/>
    </xf>
    <xf numFmtId="2" fontId="59" fillId="21" borderId="33" xfId="15" applyNumberFormat="1" applyFont="1" applyFill="1" applyBorder="1" applyAlignment="1">
      <alignment horizontal="center" vertical="center"/>
    </xf>
    <xf numFmtId="0" fontId="59" fillId="21" borderId="32" xfId="15" applyFont="1" applyFill="1" applyBorder="1" applyAlignment="1">
      <alignment horizontal="left" vertical="center"/>
    </xf>
    <xf numFmtId="177" fontId="58" fillId="0" borderId="34" xfId="16" applyNumberFormat="1" applyFont="1" applyFill="1" applyBorder="1" applyAlignment="1">
      <alignment horizontal="right"/>
    </xf>
    <xf numFmtId="44" fontId="59" fillId="0" borderId="31" xfId="17" applyFont="1" applyFill="1" applyBorder="1"/>
    <xf numFmtId="0" fontId="59" fillId="21" borderId="21" xfId="15" applyFont="1" applyFill="1" applyBorder="1" applyAlignment="1">
      <alignment horizontal="center" vertical="center"/>
    </xf>
    <xf numFmtId="0" fontId="59" fillId="21" borderId="1" xfId="15" applyFont="1" applyFill="1" applyBorder="1" applyAlignment="1">
      <alignment horizontal="justify" vertical="center"/>
    </xf>
    <xf numFmtId="0" fontId="59" fillId="21" borderId="1" xfId="15" applyFont="1" applyFill="1" applyBorder="1" applyAlignment="1">
      <alignment horizontal="center" vertical="center"/>
    </xf>
    <xf numFmtId="2" fontId="59" fillId="21" borderId="1" xfId="15" applyNumberFormat="1" applyFont="1" applyFill="1" applyBorder="1" applyAlignment="1">
      <alignment horizontal="center" vertical="center"/>
    </xf>
    <xf numFmtId="0" fontId="59" fillId="21" borderId="5" xfId="15" applyFont="1" applyFill="1" applyBorder="1" applyAlignment="1">
      <alignment horizontal="left" vertical="center"/>
    </xf>
    <xf numFmtId="177" fontId="58" fillId="0" borderId="21" xfId="16" applyNumberFormat="1" applyFont="1" applyFill="1" applyBorder="1" applyAlignment="1">
      <alignment horizontal="right"/>
    </xf>
    <xf numFmtId="44" fontId="59" fillId="0" borderId="20" xfId="17" applyFont="1" applyFill="1" applyBorder="1"/>
    <xf numFmtId="0" fontId="59" fillId="21" borderId="39" xfId="15" applyFont="1" applyFill="1" applyBorder="1" applyAlignment="1">
      <alignment horizontal="center" vertical="center"/>
    </xf>
    <xf numFmtId="0" fontId="59" fillId="21" borderId="38" xfId="15" applyFont="1" applyFill="1" applyBorder="1" applyAlignment="1">
      <alignment horizontal="justify" vertical="center"/>
    </xf>
    <xf numFmtId="0" fontId="59" fillId="21" borderId="38" xfId="15" applyFont="1" applyFill="1" applyBorder="1" applyAlignment="1">
      <alignment horizontal="center" vertical="center"/>
    </xf>
    <xf numFmtId="2" fontId="59" fillId="21" borderId="38" xfId="15" applyNumberFormat="1" applyFont="1" applyFill="1" applyBorder="1" applyAlignment="1">
      <alignment horizontal="center" vertical="center"/>
    </xf>
    <xf numFmtId="0" fontId="59" fillId="21" borderId="60" xfId="15" applyFont="1" applyFill="1" applyBorder="1" applyAlignment="1">
      <alignment horizontal="left" vertical="center"/>
    </xf>
    <xf numFmtId="177" fontId="58" fillId="0" borderId="39" xfId="16" applyNumberFormat="1" applyFont="1" applyFill="1" applyBorder="1" applyAlignment="1">
      <alignment horizontal="right"/>
    </xf>
    <xf numFmtId="44" fontId="59" fillId="0" borderId="2" xfId="17" applyFont="1" applyFill="1" applyBorder="1"/>
    <xf numFmtId="0" fontId="29" fillId="23" borderId="61" xfId="0" applyFont="1" applyFill="1" applyBorder="1" applyAlignment="1">
      <alignment vertical="center"/>
    </xf>
    <xf numFmtId="0" fontId="29" fillId="0" borderId="61" xfId="0" applyFont="1" applyBorder="1" applyAlignment="1">
      <alignment vertical="center"/>
    </xf>
    <xf numFmtId="0" fontId="29" fillId="0" borderId="62" xfId="0" applyFont="1" applyBorder="1" applyAlignment="1">
      <alignment horizontal="center" vertical="center"/>
    </xf>
    <xf numFmtId="0" fontId="29" fillId="0" borderId="63" xfId="0" applyFont="1" applyBorder="1" applyAlignment="1">
      <alignment vertical="center" wrapText="1"/>
    </xf>
    <xf numFmtId="0" fontId="29" fillId="23" borderId="63" xfId="0" applyFont="1" applyFill="1" applyBorder="1" applyAlignment="1">
      <alignment horizontal="center" vertical="center"/>
    </xf>
    <xf numFmtId="3" fontId="7" fillId="0" borderId="1" xfId="2" quotePrefix="1" applyNumberFormat="1" applyFont="1" applyBorder="1" applyProtection="1">
      <protection hidden="1"/>
    </xf>
    <xf numFmtId="44" fontId="7" fillId="0" borderId="1" xfId="2" quotePrefix="1" applyNumberFormat="1" applyFont="1" applyBorder="1" applyProtection="1">
      <protection hidden="1"/>
    </xf>
    <xf numFmtId="10" fontId="13" fillId="0" borderId="1" xfId="3" quotePrefix="1" applyNumberFormat="1" applyFont="1" applyBorder="1" applyProtection="1">
      <protection hidden="1"/>
    </xf>
    <xf numFmtId="10" fontId="7" fillId="0" borderId="1" xfId="2" quotePrefix="1" applyNumberFormat="1" applyFont="1" applyBorder="1" applyProtection="1">
      <protection hidden="1"/>
    </xf>
    <xf numFmtId="168" fontId="23" fillId="16" borderId="1" xfId="9" applyNumberFormat="1" applyFont="1" applyFill="1" applyBorder="1" applyAlignment="1">
      <alignment horizontal="center" vertical="center"/>
    </xf>
    <xf numFmtId="44" fontId="43" fillId="0" borderId="55" xfId="10" applyFont="1" applyBorder="1" applyAlignment="1" applyProtection="1">
      <alignment horizontal="right"/>
      <protection hidden="1"/>
    </xf>
    <xf numFmtId="0" fontId="60" fillId="22" borderId="64" xfId="0" applyFont="1" applyFill="1" applyBorder="1" applyAlignment="1">
      <alignment vertical="center"/>
    </xf>
    <xf numFmtId="0" fontId="60" fillId="22" borderId="65" xfId="0" applyFont="1" applyFill="1" applyBorder="1" applyAlignment="1">
      <alignment horizontal="center" vertical="center" wrapText="1"/>
    </xf>
    <xf numFmtId="0" fontId="60" fillId="22" borderId="66" xfId="0" applyFont="1" applyFill="1" applyBorder="1" applyAlignment="1">
      <alignment horizontal="center" vertical="center" wrapText="1"/>
    </xf>
    <xf numFmtId="0" fontId="29" fillId="23" borderId="64" xfId="0" applyFont="1" applyFill="1" applyBorder="1" applyAlignment="1">
      <alignment vertical="center"/>
    </xf>
    <xf numFmtId="0" fontId="29" fillId="23" borderId="65" xfId="0" applyFont="1" applyFill="1" applyBorder="1" applyAlignment="1">
      <alignment horizontal="center" vertical="center"/>
    </xf>
    <xf numFmtId="0" fontId="29" fillId="23" borderId="66" xfId="0" applyFont="1" applyFill="1" applyBorder="1" applyAlignment="1">
      <alignment vertical="center" wrapText="1"/>
    </xf>
    <xf numFmtId="0" fontId="29" fillId="0" borderId="64" xfId="0" applyFont="1" applyBorder="1" applyAlignment="1">
      <alignment vertical="center"/>
    </xf>
    <xf numFmtId="0" fontId="29" fillId="0" borderId="65" xfId="0" applyFont="1" applyBorder="1" applyAlignment="1">
      <alignment horizontal="center" vertical="center"/>
    </xf>
    <xf numFmtId="0" fontId="29" fillId="0" borderId="66" xfId="0" applyFont="1" applyBorder="1" applyAlignment="1">
      <alignment vertical="center" wrapText="1"/>
    </xf>
    <xf numFmtId="0" fontId="29" fillId="0" borderId="66" xfId="0" applyFont="1" applyBorder="1" applyAlignment="1">
      <alignment horizontal="center" vertical="center" wrapText="1"/>
    </xf>
    <xf numFmtId="0" fontId="29" fillId="23" borderId="66" xfId="0" applyFont="1" applyFill="1" applyBorder="1" applyAlignment="1">
      <alignment horizontal="center" vertical="center" wrapText="1"/>
    </xf>
    <xf numFmtId="0" fontId="29" fillId="0" borderId="0" xfId="0" applyFont="1" applyAlignment="1">
      <alignment horizontal="center" vertical="center" wrapText="1"/>
    </xf>
    <xf numFmtId="0" fontId="63" fillId="0" borderId="0" xfId="2" applyFont="1" applyAlignment="1" applyProtection="1">
      <alignment horizontal="right"/>
      <protection hidden="1"/>
    </xf>
    <xf numFmtId="0" fontId="23" fillId="19" borderId="1" xfId="2" applyFont="1" applyFill="1" applyBorder="1" applyAlignment="1">
      <alignment horizontal="center" vertical="center"/>
    </xf>
    <xf numFmtId="0" fontId="24" fillId="19" borderId="1" xfId="2" applyFont="1" applyFill="1" applyBorder="1" applyAlignment="1">
      <alignment vertical="center"/>
    </xf>
    <xf numFmtId="168" fontId="24" fillId="19" borderId="5" xfId="9" applyNumberFormat="1" applyFont="1" applyFill="1" applyBorder="1" applyAlignment="1">
      <alignment horizontal="center" vertical="center"/>
    </xf>
    <xf numFmtId="49" fontId="39" fillId="0" borderId="1" xfId="0" applyNumberFormat="1" applyFont="1" applyFill="1" applyBorder="1" applyAlignment="1">
      <alignment horizontal="left" vertical="center" wrapText="1"/>
    </xf>
    <xf numFmtId="0" fontId="43" fillId="2" borderId="69" xfId="2" applyFont="1" applyFill="1" applyBorder="1" applyAlignment="1" applyProtection="1">
      <protection hidden="1"/>
    </xf>
    <xf numFmtId="0" fontId="43" fillId="2" borderId="21" xfId="2" applyFont="1" applyFill="1" applyBorder="1" applyAlignment="1" applyProtection="1">
      <protection hidden="1"/>
    </xf>
    <xf numFmtId="178" fontId="14" fillId="0" borderId="1" xfId="6" applyNumberFormat="1" applyFont="1" applyFill="1" applyBorder="1" applyAlignment="1" applyProtection="1">
      <alignment horizontal="center" vertical="center"/>
      <protection hidden="1"/>
    </xf>
    <xf numFmtId="0" fontId="7" fillId="6" borderId="0" xfId="5" applyFont="1" applyFill="1" applyBorder="1" applyAlignment="1" applyProtection="1">
      <alignment horizontal="center" vertical="center"/>
      <protection hidden="1"/>
    </xf>
    <xf numFmtId="0" fontId="7" fillId="6" borderId="0" xfId="5" applyFont="1" applyFill="1" applyBorder="1" applyAlignment="1" applyProtection="1">
      <alignment vertical="center"/>
      <protection hidden="1"/>
    </xf>
    <xf numFmtId="14" fontId="29" fillId="0" borderId="0" xfId="0" applyNumberFormat="1" applyFont="1" applyAlignment="1">
      <alignment horizontal="center" vertical="center" wrapText="1"/>
    </xf>
    <xf numFmtId="179" fontId="29" fillId="0" borderId="0" xfId="0" applyNumberFormat="1" applyFont="1" applyAlignment="1">
      <alignment horizontal="center" vertical="center" wrapText="1"/>
    </xf>
    <xf numFmtId="179" fontId="29" fillId="0" borderId="0" xfId="0" applyNumberFormat="1" applyFont="1" applyAlignment="1">
      <alignment horizontal="center" vertical="center"/>
    </xf>
    <xf numFmtId="44" fontId="43" fillId="0" borderId="55" xfId="10" applyFont="1" applyBorder="1" applyAlignment="1" applyProtection="1">
      <alignment horizontal="center"/>
      <protection hidden="1"/>
    </xf>
    <xf numFmtId="0" fontId="0" fillId="0" borderId="0" xfId="0" applyAlignment="1">
      <alignment horizontal="center"/>
    </xf>
    <xf numFmtId="0" fontId="19" fillId="0" borderId="0" xfId="0" applyFont="1" applyAlignment="1">
      <alignment horizontal="center"/>
    </xf>
    <xf numFmtId="0" fontId="18" fillId="0" borderId="0" xfId="0" applyFont="1" applyAlignment="1">
      <alignment horizontal="center"/>
    </xf>
    <xf numFmtId="0" fontId="21" fillId="2" borderId="5" xfId="2" applyFont="1" applyFill="1" applyBorder="1" applyAlignment="1">
      <alignment horizontal="center" vertical="center"/>
    </xf>
    <xf numFmtId="0" fontId="21" fillId="2" borderId="10" xfId="2" applyFont="1" applyFill="1" applyBorder="1" applyAlignment="1">
      <alignment horizontal="center" vertical="center"/>
    </xf>
    <xf numFmtId="0" fontId="21" fillId="17" borderId="5" xfId="2" applyFont="1" applyFill="1" applyBorder="1" applyAlignment="1">
      <alignment horizontal="center" vertical="center"/>
    </xf>
    <xf numFmtId="0" fontId="21" fillId="17" borderId="10" xfId="2" applyFont="1" applyFill="1" applyBorder="1" applyAlignment="1">
      <alignment horizontal="center" vertical="center"/>
    </xf>
    <xf numFmtId="0" fontId="21" fillId="17" borderId="4" xfId="2" applyFont="1" applyFill="1" applyBorder="1" applyAlignment="1">
      <alignment horizontal="center" vertical="center"/>
    </xf>
    <xf numFmtId="0" fontId="21" fillId="18" borderId="5" xfId="2" applyFont="1" applyFill="1" applyBorder="1" applyAlignment="1">
      <alignment horizontal="center" vertical="center"/>
    </xf>
    <xf numFmtId="0" fontId="21" fillId="18" borderId="10" xfId="2" applyFont="1" applyFill="1" applyBorder="1" applyAlignment="1">
      <alignment horizontal="center" vertical="center"/>
    </xf>
    <xf numFmtId="0" fontId="21" fillId="16" borderId="9" xfId="2" applyFont="1" applyFill="1" applyBorder="1" applyAlignment="1">
      <alignment horizontal="center" vertical="center"/>
    </xf>
    <xf numFmtId="0" fontId="21" fillId="16" borderId="8" xfId="2" applyFont="1" applyFill="1" applyBorder="1" applyAlignment="1">
      <alignment horizontal="center" vertical="center"/>
    </xf>
    <xf numFmtId="0" fontId="21" fillId="16" borderId="10" xfId="2" applyFont="1" applyFill="1" applyBorder="1" applyAlignment="1">
      <alignment horizontal="center" vertical="center"/>
    </xf>
    <xf numFmtId="0" fontId="21" fillId="16" borderId="4" xfId="2" applyFont="1" applyFill="1" applyBorder="1" applyAlignment="1">
      <alignment horizontal="center" vertical="center"/>
    </xf>
    <xf numFmtId="44" fontId="58" fillId="0" borderId="57" xfId="17" applyFont="1" applyFill="1" applyBorder="1" applyAlignment="1">
      <alignment horizontal="center" wrapText="1"/>
    </xf>
    <xf numFmtId="44" fontId="58" fillId="0" borderId="59" xfId="17" applyFont="1" applyFill="1" applyBorder="1" applyAlignment="1">
      <alignment horizontal="center" wrapText="1"/>
    </xf>
    <xf numFmtId="0" fontId="59" fillId="10" borderId="41" xfId="15" applyFont="1" applyFill="1" applyBorder="1" applyAlignment="1">
      <alignment horizontal="center" vertical="center"/>
    </xf>
    <xf numFmtId="0" fontId="59" fillId="10" borderId="59" xfId="15" applyFont="1" applyFill="1" applyBorder="1" applyAlignment="1">
      <alignment horizontal="center" vertical="center"/>
    </xf>
    <xf numFmtId="0" fontId="59" fillId="10" borderId="68" xfId="15" applyFont="1" applyFill="1" applyBorder="1" applyAlignment="1">
      <alignment horizontal="center" vertical="center" wrapText="1"/>
    </xf>
    <xf numFmtId="0" fontId="59" fillId="10" borderId="67" xfId="15" applyFont="1" applyFill="1" applyBorder="1" applyAlignment="1">
      <alignment horizontal="center" vertical="center" wrapText="1"/>
    </xf>
    <xf numFmtId="0" fontId="32" fillId="0" borderId="0" xfId="0" applyFont="1" applyAlignment="1">
      <alignment horizontal="left" vertical="top" wrapText="1"/>
    </xf>
    <xf numFmtId="0" fontId="29" fillId="0" borderId="0" xfId="0" applyFont="1" applyAlignment="1">
      <alignment horizontal="left" vertical="top" wrapText="1"/>
    </xf>
    <xf numFmtId="0" fontId="29" fillId="0" borderId="0" xfId="0" applyFont="1" applyAlignment="1">
      <alignment horizontal="left" vertical="center" wrapText="1"/>
    </xf>
    <xf numFmtId="0" fontId="42" fillId="0" borderId="40" xfId="0" applyFont="1" applyFill="1" applyBorder="1" applyAlignment="1">
      <alignment horizontal="center" vertical="center" wrapText="1"/>
    </xf>
    <xf numFmtId="0" fontId="42" fillId="0" borderId="29" xfId="0" applyFont="1" applyFill="1" applyBorder="1" applyAlignment="1">
      <alignment horizontal="center" vertical="center" wrapText="1"/>
    </xf>
    <xf numFmtId="0" fontId="41" fillId="0" borderId="1" xfId="0" applyFont="1" applyFill="1" applyBorder="1" applyAlignment="1">
      <alignment horizontal="left" vertical="center" wrapText="1"/>
    </xf>
    <xf numFmtId="0" fontId="41" fillId="0" borderId="40" xfId="0" applyFont="1" applyFill="1" applyBorder="1" applyAlignment="1">
      <alignment vertical="top" wrapText="1"/>
    </xf>
    <xf numFmtId="0" fontId="41" fillId="0" borderId="26" xfId="0" applyFont="1" applyFill="1" applyBorder="1" applyAlignment="1">
      <alignment vertical="top" wrapText="1"/>
    </xf>
    <xf numFmtId="0" fontId="39" fillId="0" borderId="0" xfId="1" applyFont="1" applyFill="1" applyBorder="1" applyAlignment="1">
      <alignment horizontal="left" vertical="top"/>
    </xf>
    <xf numFmtId="0" fontId="41" fillId="0" borderId="29" xfId="0" applyFont="1" applyFill="1" applyBorder="1" applyAlignment="1">
      <alignment vertical="top" wrapText="1"/>
    </xf>
    <xf numFmtId="0" fontId="41" fillId="0" borderId="40" xfId="0" applyFont="1" applyFill="1" applyBorder="1" applyAlignment="1">
      <alignment horizontal="left" vertical="top" wrapText="1"/>
    </xf>
    <xf numFmtId="0" fontId="41" fillId="0" borderId="26" xfId="0" applyFont="1" applyFill="1" applyBorder="1" applyAlignment="1">
      <alignment horizontal="left" vertical="top" wrapText="1"/>
    </xf>
    <xf numFmtId="0" fontId="41" fillId="0" borderId="29" xfId="0" applyFont="1" applyFill="1" applyBorder="1" applyAlignment="1">
      <alignment horizontal="left" vertical="top" wrapText="1"/>
    </xf>
    <xf numFmtId="0" fontId="45" fillId="2" borderId="1" xfId="2" applyFont="1" applyFill="1" applyBorder="1" applyAlignment="1" applyProtection="1">
      <alignment horizontal="center"/>
      <protection hidden="1"/>
    </xf>
    <xf numFmtId="0" fontId="43" fillId="2" borderId="21" xfId="2" applyFont="1" applyFill="1" applyBorder="1" applyAlignment="1" applyProtection="1">
      <alignment horizontal="left"/>
      <protection hidden="1"/>
    </xf>
    <xf numFmtId="0" fontId="43" fillId="2" borderId="1" xfId="2" applyFont="1" applyFill="1" applyBorder="1" applyAlignment="1" applyProtection="1">
      <alignment horizontal="left"/>
      <protection hidden="1"/>
    </xf>
    <xf numFmtId="0" fontId="45" fillId="0" borderId="57" xfId="2" applyFont="1" applyBorder="1" applyAlignment="1" applyProtection="1">
      <protection hidden="1"/>
    </xf>
    <xf numFmtId="0" fontId="45" fillId="0" borderId="58" xfId="2" applyFont="1" applyBorder="1" applyAlignment="1" applyProtection="1">
      <protection hidden="1"/>
    </xf>
    <xf numFmtId="0" fontId="45" fillId="0" borderId="54" xfId="2" applyFont="1" applyFill="1" applyBorder="1" applyAlignment="1" applyProtection="1">
      <alignment horizontal="left"/>
      <protection hidden="1"/>
    </xf>
    <xf numFmtId="0" fontId="45" fillId="0" borderId="50" xfId="2" applyFont="1" applyBorder="1" applyAlignment="1" applyProtection="1">
      <alignment horizontal="left"/>
      <protection hidden="1"/>
    </xf>
    <xf numFmtId="0" fontId="46" fillId="2" borderId="1" xfId="2" applyFont="1" applyFill="1" applyBorder="1" applyAlignment="1" applyProtection="1">
      <alignment horizontal="left"/>
      <protection hidden="1"/>
    </xf>
    <xf numFmtId="0" fontId="43" fillId="2" borderId="53" xfId="2" applyFont="1" applyFill="1" applyBorder="1" applyAlignment="1" applyProtection="1">
      <alignment horizontal="left"/>
      <protection hidden="1"/>
    </xf>
    <xf numFmtId="0" fontId="43" fillId="2" borderId="4" xfId="2" applyFont="1" applyFill="1" applyBorder="1" applyAlignment="1" applyProtection="1">
      <alignment horizontal="left"/>
      <protection hidden="1"/>
    </xf>
    <xf numFmtId="0" fontId="49" fillId="5" borderId="53" xfId="2" applyFont="1" applyFill="1" applyBorder="1" applyAlignment="1" applyProtection="1">
      <alignment horizontal="left" vertical="top" wrapText="1"/>
      <protection locked="0"/>
    </xf>
    <xf numFmtId="0" fontId="49" fillId="5" borderId="19" xfId="2" applyFont="1" applyFill="1" applyBorder="1" applyAlignment="1" applyProtection="1">
      <alignment horizontal="left" vertical="top" wrapText="1"/>
      <protection locked="0"/>
    </xf>
    <xf numFmtId="0" fontId="43" fillId="2" borderId="34" xfId="2" applyFont="1" applyFill="1" applyBorder="1" applyAlignment="1" applyProtection="1">
      <alignment horizontal="left"/>
      <protection hidden="1"/>
    </xf>
    <xf numFmtId="0" fontId="43" fillId="2" borderId="33" xfId="2" applyFont="1" applyFill="1" applyBorder="1" applyAlignment="1" applyProtection="1">
      <alignment horizontal="left"/>
      <protection hidden="1"/>
    </xf>
    <xf numFmtId="0" fontId="43" fillId="2" borderId="39" xfId="2" applyFont="1" applyFill="1" applyBorder="1" applyAlignment="1" applyProtection="1">
      <alignment horizontal="left"/>
      <protection hidden="1"/>
    </xf>
    <xf numFmtId="0" fontId="43" fillId="2" borderId="38" xfId="2" applyFont="1" applyFill="1" applyBorder="1" applyAlignment="1" applyProtection="1">
      <alignment horizontal="left"/>
      <protection hidden="1"/>
    </xf>
    <xf numFmtId="0" fontId="46" fillId="2" borderId="51" xfId="2" applyFont="1" applyFill="1" applyBorder="1" applyAlignment="1" applyProtection="1">
      <alignment horizontal="left"/>
      <protection hidden="1"/>
    </xf>
    <xf numFmtId="0" fontId="46" fillId="2" borderId="49" xfId="2" applyFont="1" applyFill="1" applyBorder="1" applyAlignment="1" applyProtection="1">
      <alignment horizontal="left"/>
      <protection hidden="1"/>
    </xf>
    <xf numFmtId="0" fontId="46" fillId="2" borderId="52" xfId="2" applyFont="1" applyFill="1" applyBorder="1" applyAlignment="1" applyProtection="1">
      <alignment horizontal="left"/>
      <protection hidden="1"/>
    </xf>
    <xf numFmtId="0" fontId="27" fillId="0" borderId="0" xfId="2" applyFont="1" applyAlignment="1" applyProtection="1">
      <alignment horizontal="left"/>
      <protection hidden="1"/>
    </xf>
    <xf numFmtId="0" fontId="47" fillId="0" borderId="1" xfId="2" applyFont="1" applyBorder="1" applyAlignment="1" applyProtection="1">
      <alignment horizontal="left" vertical="top" wrapText="1"/>
      <protection hidden="1"/>
    </xf>
    <xf numFmtId="0" fontId="47" fillId="0" borderId="20" xfId="2" applyFont="1" applyBorder="1" applyAlignment="1" applyProtection="1">
      <alignment horizontal="left" vertical="top" wrapText="1"/>
      <protection hidden="1"/>
    </xf>
    <xf numFmtId="0" fontId="43" fillId="0" borderId="1" xfId="2" applyFont="1" applyBorder="1" applyAlignment="1" applyProtection="1">
      <alignment horizontal="left"/>
      <protection hidden="1"/>
    </xf>
    <xf numFmtId="0" fontId="43" fillId="0" borderId="20" xfId="2" applyFont="1" applyBorder="1" applyAlignment="1" applyProtection="1">
      <alignment horizontal="left"/>
      <protection hidden="1"/>
    </xf>
    <xf numFmtId="0" fontId="46" fillId="2" borderId="34" xfId="2" applyFont="1" applyFill="1" applyBorder="1" applyAlignment="1" applyProtection="1">
      <alignment horizontal="left"/>
      <protection hidden="1"/>
    </xf>
    <xf numFmtId="0" fontId="46" fillId="2" borderId="33" xfId="2" applyFont="1" applyFill="1" applyBorder="1" applyAlignment="1" applyProtection="1">
      <alignment horizontal="left"/>
      <protection hidden="1"/>
    </xf>
    <xf numFmtId="0" fontId="46" fillId="2" borderId="31" xfId="2" applyFont="1" applyFill="1" applyBorder="1" applyAlignment="1" applyProtection="1">
      <alignment horizontal="left"/>
      <protection hidden="1"/>
    </xf>
    <xf numFmtId="0" fontId="43" fillId="0" borderId="38" xfId="2" applyFont="1" applyBorder="1" applyAlignment="1" applyProtection="1">
      <alignment horizontal="left"/>
      <protection hidden="1"/>
    </xf>
    <xf numFmtId="0" fontId="43" fillId="0" borderId="2" xfId="2" applyFont="1" applyBorder="1" applyAlignment="1" applyProtection="1">
      <alignment horizontal="left"/>
      <protection hidden="1"/>
    </xf>
    <xf numFmtId="0" fontId="8" fillId="2" borderId="1" xfId="2" applyFont="1" applyFill="1" applyBorder="1" applyAlignment="1" applyProtection="1">
      <alignment horizontal="center"/>
      <protection hidden="1"/>
    </xf>
    <xf numFmtId="0" fontId="11" fillId="6" borderId="0" xfId="2" applyFont="1" applyFill="1" applyAlignment="1" applyProtection="1">
      <alignment horizontal="left"/>
      <protection hidden="1"/>
    </xf>
    <xf numFmtId="0" fontId="8" fillId="7" borderId="1" xfId="2" applyFont="1" applyFill="1" applyBorder="1" applyAlignment="1" applyProtection="1">
      <alignment horizontal="center" vertical="center" wrapText="1"/>
      <protection hidden="1"/>
    </xf>
    <xf numFmtId="0" fontId="15" fillId="7" borderId="1" xfId="2" applyFont="1" applyFill="1" applyBorder="1" applyAlignment="1" applyProtection="1">
      <alignment horizontal="center" vertical="center" wrapText="1"/>
      <protection hidden="1"/>
    </xf>
    <xf numFmtId="0" fontId="8" fillId="7" borderId="5" xfId="2" applyFont="1" applyFill="1" applyBorder="1" applyAlignment="1" applyProtection="1">
      <alignment horizontal="center" vertical="center" wrapText="1"/>
      <protection hidden="1"/>
    </xf>
    <xf numFmtId="0" fontId="8" fillId="7" borderId="4" xfId="2" applyFont="1" applyFill="1" applyBorder="1" applyAlignment="1" applyProtection="1">
      <alignment horizontal="center" vertical="center" wrapText="1"/>
      <protection hidden="1"/>
    </xf>
    <xf numFmtId="0" fontId="8" fillId="8" borderId="18" xfId="5" applyFont="1" applyFill="1" applyBorder="1" applyAlignment="1" applyProtection="1">
      <alignment horizontal="center" vertical="center"/>
      <protection hidden="1"/>
    </xf>
    <xf numFmtId="0" fontId="8" fillId="8" borderId="17" xfId="5" applyFont="1" applyFill="1" applyBorder="1" applyAlignment="1" applyProtection="1">
      <alignment horizontal="center" vertical="center"/>
      <protection hidden="1"/>
    </xf>
    <xf numFmtId="0" fontId="17" fillId="6" borderId="0" xfId="5" applyFont="1" applyFill="1" applyAlignment="1" applyProtection="1">
      <alignment horizontal="left" vertical="center"/>
      <protection hidden="1"/>
    </xf>
    <xf numFmtId="0" fontId="17" fillId="13" borderId="36" xfId="5" applyFont="1" applyFill="1" applyBorder="1" applyAlignment="1" applyProtection="1">
      <alignment horizontal="center" vertical="center"/>
      <protection hidden="1"/>
    </xf>
    <xf numFmtId="0" fontId="17" fillId="13" borderId="35" xfId="5" applyFont="1" applyFill="1" applyBorder="1" applyAlignment="1" applyProtection="1">
      <alignment horizontal="center" vertical="center"/>
      <protection hidden="1"/>
    </xf>
    <xf numFmtId="0" fontId="17" fillId="13" borderId="3" xfId="5" applyFont="1" applyFill="1" applyBorder="1" applyAlignment="1" applyProtection="1">
      <alignment horizontal="center" vertical="center"/>
      <protection hidden="1"/>
    </xf>
    <xf numFmtId="0" fontId="15" fillId="8" borderId="30" xfId="5" applyFont="1" applyFill="1" applyBorder="1" applyAlignment="1" applyProtection="1">
      <alignment horizontal="center" vertical="center" wrapText="1"/>
      <protection hidden="1"/>
    </xf>
    <xf numFmtId="0" fontId="15" fillId="8" borderId="21" xfId="5" applyFont="1" applyFill="1" applyBorder="1" applyAlignment="1" applyProtection="1">
      <alignment horizontal="center" vertical="center" wrapText="1"/>
      <protection hidden="1"/>
    </xf>
    <xf numFmtId="0" fontId="15" fillId="8" borderId="6" xfId="5" applyFont="1" applyFill="1" applyBorder="1" applyAlignment="1" applyProtection="1">
      <alignment horizontal="center" vertical="center" wrapText="1"/>
      <protection hidden="1"/>
    </xf>
    <xf numFmtId="0" fontId="15" fillId="8" borderId="5" xfId="5" applyFont="1" applyFill="1" applyBorder="1" applyAlignment="1" applyProtection="1">
      <alignment horizontal="center" vertical="center" wrapText="1"/>
      <protection hidden="1"/>
    </xf>
    <xf numFmtId="0" fontId="8" fillId="12" borderId="34" xfId="5" applyFont="1" applyFill="1" applyBorder="1" applyAlignment="1" applyProtection="1">
      <alignment horizontal="center" vertical="center"/>
      <protection hidden="1"/>
    </xf>
    <xf numFmtId="0" fontId="8" fillId="12" borderId="33" xfId="5" applyFont="1" applyFill="1" applyBorder="1" applyAlignment="1" applyProtection="1">
      <alignment horizontal="center" vertical="center"/>
      <protection hidden="1"/>
    </xf>
    <xf numFmtId="0" fontId="8" fillId="12" borderId="33" xfId="5" applyFont="1" applyFill="1" applyBorder="1" applyAlignment="1" applyProtection="1">
      <alignment vertical="center"/>
      <protection hidden="1"/>
    </xf>
    <xf numFmtId="0" fontId="8" fillId="12" borderId="32" xfId="5" applyFont="1" applyFill="1" applyBorder="1" applyAlignment="1" applyProtection="1">
      <alignment vertical="center"/>
      <protection hidden="1"/>
    </xf>
    <xf numFmtId="0" fontId="8" fillId="12" borderId="31" xfId="5" applyFont="1" applyFill="1" applyBorder="1" applyAlignment="1" applyProtection="1">
      <alignment vertical="center"/>
      <protection hidden="1"/>
    </xf>
    <xf numFmtId="0" fontId="8" fillId="11" borderId="30" xfId="5" applyFont="1" applyFill="1" applyBorder="1" applyAlignment="1" applyProtection="1">
      <alignment horizontal="center" vertical="center"/>
      <protection hidden="1"/>
    </xf>
    <xf numFmtId="0" fontId="8" fillId="11" borderId="29" xfId="5" applyFont="1" applyFill="1" applyBorder="1" applyAlignment="1" applyProtection="1">
      <alignment horizontal="center" vertical="center"/>
      <protection hidden="1"/>
    </xf>
    <xf numFmtId="0" fontId="8" fillId="11" borderId="29" xfId="5" applyFont="1" applyFill="1" applyBorder="1" applyAlignment="1" applyProtection="1">
      <alignment vertical="center"/>
      <protection hidden="1"/>
    </xf>
    <xf numFmtId="0" fontId="8" fillId="11" borderId="28" xfId="5" applyFont="1" applyFill="1" applyBorder="1" applyAlignment="1" applyProtection="1">
      <alignment vertical="center"/>
      <protection hidden="1"/>
    </xf>
    <xf numFmtId="0" fontId="8" fillId="8" borderId="22" xfId="5" applyFont="1" applyFill="1" applyBorder="1" applyAlignment="1" applyProtection="1">
      <alignment horizontal="center" vertical="center" wrapText="1"/>
      <protection hidden="1"/>
    </xf>
    <xf numFmtId="0" fontId="8" fillId="8" borderId="24" xfId="5" applyFont="1" applyFill="1" applyBorder="1" applyAlignment="1" applyProtection="1">
      <alignment vertical="center"/>
      <protection hidden="1"/>
    </xf>
    <xf numFmtId="0" fontId="8" fillId="8" borderId="26" xfId="5" applyFont="1" applyFill="1" applyBorder="1" applyAlignment="1" applyProtection="1">
      <alignment horizontal="center" vertical="center" wrapText="1"/>
      <protection hidden="1"/>
    </xf>
    <xf numFmtId="0" fontId="8" fillId="8" borderId="7" xfId="5" applyFont="1" applyFill="1" applyBorder="1" applyAlignment="1" applyProtection="1">
      <alignment horizontal="center" vertical="center" wrapText="1"/>
      <protection hidden="1"/>
    </xf>
    <xf numFmtId="0" fontId="8" fillId="8" borderId="25" xfId="5" applyFont="1" applyFill="1" applyBorder="1" applyAlignment="1" applyProtection="1">
      <alignment horizontal="center" vertical="center" wrapText="1"/>
      <protection hidden="1"/>
    </xf>
    <xf numFmtId="0" fontId="17" fillId="14" borderId="36" xfId="5" applyFont="1" applyFill="1" applyBorder="1" applyAlignment="1" applyProtection="1">
      <alignment horizontal="center" vertical="center"/>
      <protection hidden="1"/>
    </xf>
    <xf numFmtId="0" fontId="17" fillId="14" borderId="35" xfId="5" applyFont="1" applyFill="1" applyBorder="1" applyAlignment="1" applyProtection="1">
      <alignment horizontal="center" vertical="center"/>
      <protection hidden="1"/>
    </xf>
    <xf numFmtId="0" fontId="17" fillId="14" borderId="3" xfId="5" applyFont="1" applyFill="1" applyBorder="1" applyAlignment="1" applyProtection="1">
      <alignment horizontal="center" vertical="center"/>
      <protection hidden="1"/>
    </xf>
    <xf numFmtId="0" fontId="15" fillId="8" borderId="27" xfId="5" applyFont="1" applyFill="1" applyBorder="1" applyAlignment="1" applyProtection="1">
      <alignment horizontal="center" vertical="center" wrapText="1"/>
      <protection hidden="1"/>
    </xf>
    <xf numFmtId="0" fontId="15" fillId="8" borderId="7" xfId="5" applyFont="1" applyFill="1" applyBorder="1" applyAlignment="1" applyProtection="1">
      <alignment horizontal="center" vertical="center" wrapText="1"/>
      <protection hidden="1"/>
    </xf>
    <xf numFmtId="0" fontId="8" fillId="11" borderId="34" xfId="5" applyFont="1" applyFill="1" applyBorder="1" applyAlignment="1" applyProtection="1">
      <alignment horizontal="center" vertical="center"/>
      <protection hidden="1"/>
    </xf>
    <xf numFmtId="0" fontId="8" fillId="11" borderId="33" xfId="5" applyFont="1" applyFill="1" applyBorder="1" applyAlignment="1" applyProtection="1">
      <alignment horizontal="center" vertical="center"/>
      <protection hidden="1"/>
    </xf>
    <xf numFmtId="0" fontId="8" fillId="11" borderId="33" xfId="5" applyFont="1" applyFill="1" applyBorder="1" applyAlignment="1" applyProtection="1">
      <alignment vertical="center"/>
      <protection hidden="1"/>
    </xf>
    <xf numFmtId="0" fontId="8" fillId="11" borderId="31" xfId="5" applyFont="1" applyFill="1" applyBorder="1" applyAlignment="1" applyProtection="1">
      <alignment vertical="center"/>
      <protection hidden="1"/>
    </xf>
    <xf numFmtId="0" fontId="8" fillId="8" borderId="37" xfId="5" applyFont="1" applyFill="1" applyBorder="1" applyAlignment="1" applyProtection="1">
      <alignment vertical="center"/>
      <protection hidden="1"/>
    </xf>
    <xf numFmtId="0" fontId="8" fillId="8" borderId="39" xfId="5" applyFont="1" applyFill="1" applyBorder="1" applyAlignment="1">
      <alignment horizontal="center" vertical="center"/>
    </xf>
    <xf numFmtId="0" fontId="8" fillId="8" borderId="38" xfId="5" applyFont="1" applyFill="1" applyBorder="1" applyAlignment="1">
      <alignment horizontal="center" vertical="center"/>
    </xf>
    <xf numFmtId="0" fontId="17" fillId="6" borderId="0" xfId="5" applyFont="1" applyFill="1" applyAlignment="1">
      <alignment horizontal="left" vertical="center"/>
    </xf>
    <xf numFmtId="0" fontId="17" fillId="15" borderId="36" xfId="5" applyFont="1" applyFill="1" applyBorder="1" applyAlignment="1">
      <alignment horizontal="center" vertical="center"/>
    </xf>
    <xf numFmtId="0" fontId="17" fillId="15" borderId="35" xfId="5" applyFont="1" applyFill="1" applyBorder="1" applyAlignment="1">
      <alignment horizontal="center" vertical="center"/>
    </xf>
    <xf numFmtId="0" fontId="17" fillId="15" borderId="41" xfId="5" applyFont="1" applyFill="1" applyBorder="1" applyAlignment="1">
      <alignment horizontal="center" vertical="center"/>
    </xf>
    <xf numFmtId="0" fontId="17" fillId="15" borderId="3" xfId="5" applyFont="1" applyFill="1" applyBorder="1" applyAlignment="1">
      <alignment horizontal="center" vertical="center"/>
    </xf>
    <xf numFmtId="0" fontId="15" fillId="8" borderId="27" xfId="5" applyFont="1" applyFill="1" applyBorder="1" applyAlignment="1">
      <alignment horizontal="center" vertical="center" wrapText="1"/>
    </xf>
    <xf numFmtId="0" fontId="15" fillId="8" borderId="30" xfId="5" applyFont="1" applyFill="1" applyBorder="1" applyAlignment="1">
      <alignment horizontal="center" vertical="center" wrapText="1"/>
    </xf>
    <xf numFmtId="0" fontId="15" fillId="8" borderId="26" xfId="5" applyFont="1" applyFill="1" applyBorder="1" applyAlignment="1">
      <alignment horizontal="center" vertical="center" wrapText="1"/>
    </xf>
    <xf numFmtId="0" fontId="15" fillId="8" borderId="29" xfId="5" applyFont="1" applyFill="1" applyBorder="1" applyAlignment="1">
      <alignment horizontal="center" vertical="center" wrapText="1"/>
    </xf>
    <xf numFmtId="0" fontId="8" fillId="8" borderId="33" xfId="5" applyFont="1" applyFill="1" applyBorder="1" applyAlignment="1">
      <alignment horizontal="center" vertical="center"/>
    </xf>
    <xf numFmtId="0" fontId="8" fillId="8" borderId="32" xfId="5" applyFont="1" applyFill="1" applyBorder="1" applyAlignment="1">
      <alignment horizontal="center" vertical="center"/>
    </xf>
    <xf numFmtId="0" fontId="7" fillId="8" borderId="31" xfId="5" applyFont="1" applyFill="1" applyBorder="1" applyAlignment="1">
      <alignment vertical="center"/>
    </xf>
    <xf numFmtId="0" fontId="36" fillId="0" borderId="0" xfId="0" applyFont="1" applyAlignment="1">
      <alignment horizontal="center" wrapText="1"/>
    </xf>
  </cellXfs>
  <cellStyles count="18">
    <cellStyle name="Currency 2" xfId="3" xr:uid="{00000000-0005-0000-0000-000000000000}"/>
    <cellStyle name="Navadno" xfId="0" builtinId="0"/>
    <cellStyle name="Navadno 2" xfId="5" xr:uid="{00000000-0005-0000-0000-000002000000}"/>
    <cellStyle name="Navadno 3" xfId="15" xr:uid="{00000000-0005-0000-0000-000003000000}"/>
    <cellStyle name="Normal 2" xfId="2" xr:uid="{00000000-0005-0000-0000-000004000000}"/>
    <cellStyle name="Normal 2 2" xfId="11" xr:uid="{00000000-0005-0000-0000-000005000000}"/>
    <cellStyle name="Normal 3" xfId="1" xr:uid="{00000000-0005-0000-0000-000006000000}"/>
    <cellStyle name="Odstotek 2" xfId="7" xr:uid="{00000000-0005-0000-0000-000007000000}"/>
    <cellStyle name="Odstotek 3" xfId="13" xr:uid="{00000000-0005-0000-0000-000008000000}"/>
    <cellStyle name="Percent 2" xfId="4" xr:uid="{00000000-0005-0000-0000-000009000000}"/>
    <cellStyle name="Standard_Vorlage_Kalk_ AC 030123 2" xfId="8" xr:uid="{00000000-0005-0000-0000-00000A000000}"/>
    <cellStyle name="Valuta" xfId="10" builtinId="4"/>
    <cellStyle name="Valuta 2" xfId="6" xr:uid="{00000000-0005-0000-0000-00000C000000}"/>
    <cellStyle name="Valuta 3" xfId="12" xr:uid="{00000000-0005-0000-0000-00000D000000}"/>
    <cellStyle name="Valuta 4" xfId="17" xr:uid="{00000000-0005-0000-0000-00000E000000}"/>
    <cellStyle name="Vejica" xfId="9" builtinId="3"/>
    <cellStyle name="Vejica 2" xfId="14" xr:uid="{00000000-0005-0000-0000-000010000000}"/>
    <cellStyle name="Vejica 3" xfId="16" xr:uid="{00000000-0005-0000-0000-000011000000}"/>
  </cellStyles>
  <dxfs count="18">
    <dxf>
      <font>
        <strike val="0"/>
        <outline val="0"/>
        <shadow val="0"/>
        <u val="none"/>
        <vertAlign val="baseline"/>
        <color theme="1"/>
        <name val="Bookman Old Style"/>
        <scheme val="none"/>
      </font>
      <alignment horizontal="center" vertical="center" textRotation="0" wrapText="0" indent="0" justifyLastLine="0" shrinkToFit="0" readingOrder="0"/>
    </dxf>
    <dxf>
      <font>
        <strike val="0"/>
        <outline val="0"/>
        <shadow val="0"/>
        <u val="none"/>
        <vertAlign val="baseline"/>
        <color theme="1"/>
        <name val="Bookman Old Style"/>
        <scheme val="none"/>
      </font>
      <alignment horizontal="center" vertical="center" textRotation="0" wrapText="0" indent="0" justifyLastLine="0" shrinkToFit="0" readingOrder="0"/>
    </dxf>
    <dxf>
      <font>
        <strike val="0"/>
        <outline val="0"/>
        <shadow val="0"/>
        <u val="none"/>
        <vertAlign val="baseline"/>
        <color theme="1"/>
        <name val="Bookman Old Style"/>
        <scheme val="none"/>
      </font>
      <alignment horizontal="center" vertical="center" textRotation="0" wrapText="0" indent="0" justifyLastLine="0" shrinkToFit="0" readingOrder="0"/>
    </dxf>
    <dxf>
      <font>
        <strike val="0"/>
        <outline val="0"/>
        <shadow val="0"/>
        <u val="none"/>
        <vertAlign val="baseline"/>
        <color theme="1"/>
        <name val="Bookman Old Style"/>
        <scheme val="none"/>
      </font>
      <alignment vertical="center" textRotation="0" indent="0" justifyLastLine="0" shrinkToFit="0" readingOrder="0"/>
    </dxf>
    <dxf>
      <font>
        <strike val="0"/>
        <outline val="0"/>
        <shadow val="0"/>
        <u val="none"/>
        <vertAlign val="baseline"/>
        <color theme="1"/>
        <name val="Bookman Old Style"/>
        <scheme val="none"/>
      </font>
      <alignment vertical="center" textRotation="0" indent="0" justifyLastLine="0" shrinkToFit="0" readingOrder="0"/>
    </dxf>
    <dxf>
      <font>
        <strike val="0"/>
        <outline val="0"/>
        <shadow val="0"/>
        <u val="none"/>
        <vertAlign val="baseline"/>
        <color theme="1"/>
        <name val="Bookman Old Style"/>
        <scheme val="none"/>
      </font>
      <alignment vertical="center" textRotation="0" indent="0" justifyLastLine="0" shrinkToFit="0" readingOrder="0"/>
    </dxf>
    <dxf>
      <font>
        <strike val="0"/>
        <outline val="0"/>
        <shadow val="0"/>
        <u val="none"/>
        <vertAlign val="baseline"/>
        <color theme="1"/>
        <name val="Bookman Old Style"/>
        <scheme val="none"/>
      </font>
      <alignment horizontal="center" vertical="center" textRotation="0" wrapText="1" indent="0" justifyLastLine="0" shrinkToFit="0" readingOrder="0"/>
    </dxf>
    <dxf>
      <font>
        <strike val="0"/>
        <outline val="0"/>
        <shadow val="0"/>
        <u val="none"/>
        <vertAlign val="baseline"/>
        <color theme="1"/>
        <name val="Bookman Old Style"/>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Bookman Old Style"/>
        <scheme val="none"/>
      </font>
      <alignment horizontal="center" vertical="center" textRotation="0" wrapText="0" indent="0" justifyLastLine="0" shrinkToFit="0" readingOrder="0"/>
    </dxf>
    <dxf>
      <font>
        <strike val="0"/>
        <outline val="0"/>
        <shadow val="0"/>
        <u val="none"/>
        <vertAlign val="baseline"/>
        <color theme="1"/>
        <name val="Bookman Old Style"/>
        <scheme val="none"/>
      </font>
      <numFmt numFmtId="179" formatCode="0.0"/>
      <alignment horizontal="center" vertical="center" textRotation="0" wrapText="0" indent="0" justifyLastLine="0" shrinkToFit="0" readingOrder="0"/>
    </dxf>
    <dxf>
      <font>
        <strike val="0"/>
        <outline val="0"/>
        <shadow val="0"/>
        <u val="none"/>
        <vertAlign val="baseline"/>
        <color theme="1"/>
        <name val="Bookman Old Style"/>
        <scheme val="none"/>
      </font>
      <numFmt numFmtId="179" formatCode="0.0"/>
      <alignment horizontal="center" vertical="center" textRotation="0" wrapText="0" indent="0" justifyLastLine="0" shrinkToFit="0" readingOrder="0"/>
    </dxf>
    <dxf>
      <font>
        <strike val="0"/>
        <outline val="0"/>
        <shadow val="0"/>
        <u val="none"/>
        <vertAlign val="baseline"/>
        <color theme="1"/>
        <name val="Bookman Old Style"/>
        <scheme val="none"/>
      </font>
      <alignment horizontal="center" vertical="center" textRotation="0" wrapText="0" indent="0" justifyLastLine="0" shrinkToFit="0" readingOrder="0"/>
    </dxf>
    <dxf>
      <font>
        <strike val="0"/>
        <outline val="0"/>
        <shadow val="0"/>
        <u val="none"/>
        <vertAlign val="baseline"/>
        <color theme="1"/>
        <name val="Bookman Old Style"/>
        <scheme val="none"/>
      </font>
      <alignment horizontal="center" vertical="center" textRotation="0" wrapText="0" indent="0" justifyLastLine="0" shrinkToFit="0" readingOrder="0"/>
    </dxf>
    <dxf>
      <font>
        <strike val="0"/>
        <outline val="0"/>
        <shadow val="0"/>
        <u val="none"/>
        <vertAlign val="baseline"/>
        <color theme="1"/>
        <name val="Bookman Old Style"/>
        <scheme val="none"/>
      </font>
      <alignment horizontal="center" vertical="center" textRotation="0" wrapText="0" indent="0" justifyLastLine="0" shrinkToFit="0" readingOrder="0"/>
    </dxf>
    <dxf>
      <font>
        <strike val="0"/>
        <outline val="0"/>
        <shadow val="0"/>
        <u val="none"/>
        <vertAlign val="baseline"/>
        <color theme="1"/>
        <name val="Bookman Old Style"/>
        <scheme val="none"/>
      </font>
      <alignment vertical="center" textRotation="0" indent="0" justifyLastLine="0" shrinkToFit="0" readingOrder="0"/>
    </dxf>
    <dxf>
      <font>
        <strike val="0"/>
        <outline val="0"/>
        <shadow val="0"/>
        <u val="none"/>
        <vertAlign val="baseline"/>
        <color theme="1"/>
        <name val="Bookman Old Style"/>
        <scheme val="none"/>
      </font>
      <alignment horizontal="center" vertical="center" textRotation="0" wrapText="0" indent="0" justifyLastLine="0" shrinkToFit="0" readingOrder="0"/>
    </dxf>
    <dxf>
      <font>
        <strike val="0"/>
        <outline val="0"/>
        <shadow val="0"/>
        <u val="none"/>
        <vertAlign val="baseline"/>
        <color theme="1"/>
        <name val="Bookman Old Style"/>
        <scheme val="none"/>
      </font>
      <alignment horizontal="center"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ela7" displayName="Tabela7" ref="A4:E5" totalsRowShown="0">
  <autoFilter ref="A4:E5" xr:uid="{00000000-0009-0000-0100-000007000000}"/>
  <tableColumns count="5">
    <tableColumn id="1" xr3:uid="{00000000-0010-0000-0000-000001000000}" name="Št." dataDxfId="17"/>
    <tableColumn id="2" xr3:uid="{00000000-0010-0000-0000-000002000000}" name="ID"/>
    <tableColumn id="3" xr3:uid="{00000000-0010-0000-0000-000003000000}" name="Naziv objekta"/>
    <tableColumn id="4" xr3:uid="{00000000-0010-0000-0000-000004000000}" name="Naslov"/>
    <tableColumn id="5" xr3:uid="{00000000-0010-0000-0000-000005000000}" name="Tip objekta"/>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ela34" displayName="Tabela34" ref="A4:I14" totalsRowShown="0" headerRowDxfId="16" dataDxfId="15">
  <autoFilter ref="A4:I14" xr:uid="{00000000-0009-0000-0100-000001000000}"/>
  <tableColumns count="9">
    <tableColumn id="1" xr3:uid="{00000000-0010-0000-0100-000001000000}" name="Vrsta prostora kjer se izvajajo meritve" dataDxfId="14"/>
    <tableColumn id="2" xr3:uid="{00000000-0010-0000-0100-000002000000}" name="Št. etaže " dataDxfId="13"/>
    <tableColumn id="3" xr3:uid="{00000000-0010-0000-0100-000003000000}" name="Datum in ura meritve" dataDxfId="12"/>
    <tableColumn id="4" xr3:uid="{00000000-0010-0000-0100-000004000000}" name="Obremenjenost/ zasedenost (oseb)" dataDxfId="11"/>
    <tableColumn id="5" xr3:uid="{00000000-0010-0000-0100-000005000000}" name="Temperatura zraka _x000a_(°C)" dataDxfId="10"/>
    <tableColumn id="6" xr3:uid="{00000000-0010-0000-0100-000006000000}" name="Relativna vlažnost zraka (%)" dataDxfId="9"/>
    <tableColumn id="7" xr3:uid="{00000000-0010-0000-0100-000007000000}" name="Max. koncentracija CO2  _x000a_(ppm)" dataDxfId="8"/>
    <tableColumn id="8" xr3:uid="{00000000-0010-0000-0100-000008000000}" name="Umetna osvetljenost (lux)" dataDxfId="7"/>
    <tableColumn id="9" xr3:uid="{00000000-0010-0000-0100-000009000000}" name="Naravna in umetna osvetljenost skupaj _x000a_(lux)" dataDxfId="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ela55" displayName="Tabela55" ref="A16:D23" totalsRowShown="0" headerRowDxfId="5" dataDxfId="4">
  <autoFilter ref="A16:D23" xr:uid="{00000000-0009-0000-0100-000002000000}"/>
  <tableColumns count="4">
    <tableColumn id="1" xr3:uid="{00000000-0010-0000-0200-000001000000}" name="Meritev" dataDxfId="3"/>
    <tableColumn id="2" xr3:uid="{00000000-0010-0000-0200-000002000000}" name="Temperatura STV _x000a_(°C)" dataDxfId="2"/>
    <tableColumn id="3" xr3:uid="{00000000-0010-0000-0200-000003000000}" name="Opombe" dataDxfId="1"/>
    <tableColumn id="4" xr3:uid="{00000000-0010-0000-0200-000004000000}" name="Lokacija"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3:I26"/>
  <sheetViews>
    <sheetView view="pageBreakPreview" zoomScale="115" zoomScaleNormal="100" zoomScaleSheetLayoutView="115" workbookViewId="0">
      <selection activeCell="A25" sqref="A25:I25"/>
    </sheetView>
  </sheetViews>
  <sheetFormatPr defaultColWidth="8.85546875" defaultRowHeight="15" x14ac:dyDescent="0.25"/>
  <sheetData>
    <row r="3" spans="1:9" ht="41.25" customHeight="1" x14ac:dyDescent="0.25">
      <c r="A3" s="415" t="s">
        <v>342</v>
      </c>
      <c r="B3" s="415"/>
      <c r="C3" s="415"/>
      <c r="D3" s="415"/>
      <c r="E3" s="415"/>
      <c r="F3" s="415"/>
      <c r="G3" s="415"/>
      <c r="H3" s="415"/>
      <c r="I3" s="415"/>
    </row>
    <row r="15" spans="1:9" ht="26.25" x14ac:dyDescent="0.4">
      <c r="A15" s="300" t="s">
        <v>0</v>
      </c>
      <c r="B15" s="299"/>
      <c r="C15" s="299"/>
      <c r="D15" s="299"/>
      <c r="E15" s="299"/>
      <c r="F15" s="299"/>
      <c r="G15" s="299"/>
      <c r="H15" s="299"/>
      <c r="I15" s="299"/>
    </row>
    <row r="17" spans="1:9" ht="21" x14ac:dyDescent="0.35">
      <c r="A17" s="301" t="s">
        <v>69</v>
      </c>
      <c r="B17" s="301"/>
      <c r="C17" s="301"/>
      <c r="D17" s="301"/>
      <c r="E17" s="301"/>
      <c r="F17" s="301"/>
      <c r="G17" s="301"/>
      <c r="H17" s="301"/>
      <c r="I17" s="301"/>
    </row>
    <row r="19" spans="1:9" x14ac:dyDescent="0.25">
      <c r="A19" s="299" t="s">
        <v>199</v>
      </c>
      <c r="B19" s="299"/>
      <c r="C19" s="299"/>
      <c r="D19" s="299"/>
      <c r="E19" s="299"/>
      <c r="F19" s="299"/>
      <c r="G19" s="299"/>
      <c r="H19" s="299"/>
      <c r="I19" s="299"/>
    </row>
    <row r="20" spans="1:9" x14ac:dyDescent="0.25">
      <c r="A20" s="299" t="s">
        <v>186</v>
      </c>
      <c r="B20" s="299"/>
      <c r="C20" s="299"/>
      <c r="D20" s="299"/>
      <c r="E20" s="299"/>
      <c r="F20" s="299"/>
      <c r="G20" s="299"/>
      <c r="H20" s="299"/>
      <c r="I20" s="299"/>
    </row>
    <row r="21" spans="1:9" x14ac:dyDescent="0.25">
      <c r="A21" s="299" t="s">
        <v>187</v>
      </c>
      <c r="B21" s="299"/>
      <c r="C21" s="299"/>
      <c r="D21" s="299"/>
      <c r="E21" s="299"/>
      <c r="F21" s="299"/>
      <c r="G21" s="299"/>
      <c r="H21" s="299"/>
      <c r="I21" s="299"/>
    </row>
    <row r="22" spans="1:9" x14ac:dyDescent="0.25">
      <c r="A22" s="299" t="s">
        <v>188</v>
      </c>
      <c r="B22" s="299"/>
      <c r="C22" s="299"/>
      <c r="D22" s="299"/>
      <c r="E22" s="299"/>
      <c r="F22" s="299"/>
      <c r="G22" s="299"/>
      <c r="H22" s="299"/>
      <c r="I22" s="299"/>
    </row>
    <row r="23" spans="1:9" x14ac:dyDescent="0.25">
      <c r="A23" s="299" t="s">
        <v>189</v>
      </c>
      <c r="B23" s="299"/>
      <c r="C23" s="299"/>
      <c r="D23" s="299"/>
      <c r="E23" s="299"/>
      <c r="F23" s="299"/>
      <c r="G23" s="299"/>
      <c r="H23" s="299"/>
      <c r="I23" s="299"/>
    </row>
    <row r="24" spans="1:9" x14ac:dyDescent="0.25">
      <c r="A24" s="299" t="s">
        <v>190</v>
      </c>
      <c r="B24" s="299"/>
      <c r="C24" s="299"/>
      <c r="D24" s="299"/>
      <c r="E24" s="299"/>
      <c r="F24" s="299"/>
      <c r="G24" s="299"/>
      <c r="H24" s="299"/>
      <c r="I24" s="299"/>
    </row>
    <row r="25" spans="1:9" x14ac:dyDescent="0.25">
      <c r="A25" s="299" t="s">
        <v>71</v>
      </c>
      <c r="B25" s="299"/>
      <c r="C25" s="299"/>
      <c r="D25" s="299"/>
      <c r="E25" s="299"/>
      <c r="F25" s="299"/>
      <c r="G25" s="299"/>
      <c r="H25" s="299"/>
      <c r="I25" s="299"/>
    </row>
    <row r="26" spans="1:9" x14ac:dyDescent="0.25">
      <c r="A26" s="299"/>
      <c r="B26" s="299"/>
      <c r="C26" s="299"/>
      <c r="D26" s="299"/>
      <c r="E26" s="299"/>
      <c r="F26" s="299"/>
      <c r="G26" s="299"/>
      <c r="H26" s="299"/>
      <c r="I26" s="299"/>
    </row>
  </sheetData>
  <mergeCells count="11">
    <mergeCell ref="A3:I3"/>
    <mergeCell ref="A24:I24"/>
    <mergeCell ref="A25:I25"/>
    <mergeCell ref="A26:I26"/>
    <mergeCell ref="A23:I23"/>
    <mergeCell ref="A15:I15"/>
    <mergeCell ref="A17:I17"/>
    <mergeCell ref="A20:I20"/>
    <mergeCell ref="A21:I21"/>
    <mergeCell ref="A22:I22"/>
    <mergeCell ref="A19:I19"/>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pageSetUpPr fitToPage="1"/>
  </sheetPr>
  <dimension ref="A1:Q109"/>
  <sheetViews>
    <sheetView topLeftCell="A13" workbookViewId="0">
      <selection activeCell="B9" sqref="B9:C9"/>
    </sheetView>
  </sheetViews>
  <sheetFormatPr defaultColWidth="9.140625" defaultRowHeight="12.75" x14ac:dyDescent="0.2"/>
  <cols>
    <col min="1" max="1" width="44.7109375" style="156" customWidth="1"/>
    <col min="2" max="3" width="22.7109375" style="156" customWidth="1"/>
    <col min="4" max="4" width="20.140625" style="156" customWidth="1"/>
    <col min="5" max="16384" width="9.140625" style="156"/>
  </cols>
  <sheetData>
    <row r="1" spans="1:14" ht="18.75" x14ac:dyDescent="0.3">
      <c r="A1" s="351" t="s">
        <v>2</v>
      </c>
      <c r="B1" s="351"/>
      <c r="E1" s="157">
        <v>1</v>
      </c>
      <c r="N1" s="156">
        <f>E1</f>
        <v>1</v>
      </c>
    </row>
    <row r="2" spans="1:14" ht="13.5" thickBot="1" x14ac:dyDescent="0.25">
      <c r="C2" s="158"/>
      <c r="E2" s="285" t="str">
        <f ca="1">RIGHT(CELL("filename",A1),2)</f>
        <v>01</v>
      </c>
      <c r="N2" s="156" t="str">
        <f ca="1">E2</f>
        <v>01</v>
      </c>
    </row>
    <row r="3" spans="1:14" x14ac:dyDescent="0.2">
      <c r="A3" s="348" t="s">
        <v>19</v>
      </c>
      <c r="B3" s="349"/>
      <c r="C3" s="350"/>
    </row>
    <row r="4" spans="1:14" ht="33" customHeight="1" x14ac:dyDescent="0.2">
      <c r="A4" s="159" t="s">
        <v>18</v>
      </c>
      <c r="B4" s="352" t="str">
        <f ca="1">OFFSET('REFERENČNE KOLIČINE'!$B$2,$E$2,1)</f>
        <v>DIJAŠKI DOM LIZIKE JANČAR</v>
      </c>
      <c r="C4" s="353"/>
    </row>
    <row r="5" spans="1:14" x14ac:dyDescent="0.2">
      <c r="A5" s="159" t="s">
        <v>17</v>
      </c>
      <c r="B5" s="354" t="str">
        <f ca="1">OFFSET('REFERENČNE KOLIČINE'!$B$2,$E$2,2)</f>
        <v>TITOVA CESTA 24A, MARIBOR</v>
      </c>
      <c r="C5" s="355"/>
    </row>
    <row r="6" spans="1:14" x14ac:dyDescent="0.2">
      <c r="A6" s="159" t="s">
        <v>16</v>
      </c>
      <c r="B6" s="354" t="str">
        <f ca="1">OFFSET('REFERENČNE KOLIČINE'!$B$2,$E$2,0)</f>
        <v>OB1</v>
      </c>
      <c r="C6" s="355"/>
    </row>
    <row r="7" spans="1:14" x14ac:dyDescent="0.2">
      <c r="A7" s="159" t="s">
        <v>15</v>
      </c>
      <c r="B7" s="354">
        <f ca="1">OFFSET('REFERENČNE KOLIČINE'!$B$2,$E$2,3)</f>
        <v>6675</v>
      </c>
      <c r="C7" s="355"/>
      <c r="F7" s="160"/>
      <c r="G7" s="160"/>
    </row>
    <row r="8" spans="1:14" x14ac:dyDescent="0.2">
      <c r="A8" s="291" t="s">
        <v>323</v>
      </c>
      <c r="B8" s="354" t="str">
        <f ca="1">OFFSET('REFERENČNE KOLIČINE'!$B$2,$E$2,4)</f>
        <v>ELKO</v>
      </c>
      <c r="C8" s="355"/>
    </row>
    <row r="9" spans="1:14" ht="13.5" thickBot="1" x14ac:dyDescent="0.25">
      <c r="A9" s="290" t="s">
        <v>324</v>
      </c>
      <c r="B9" s="359"/>
      <c r="C9" s="360"/>
    </row>
    <row r="10" spans="1:14" ht="13.5" thickBot="1" x14ac:dyDescent="0.25"/>
    <row r="11" spans="1:14" x14ac:dyDescent="0.2">
      <c r="A11" s="356" t="s">
        <v>222</v>
      </c>
      <c r="B11" s="357"/>
      <c r="C11" s="358"/>
    </row>
    <row r="12" spans="1:14" ht="26.25" thickBot="1" x14ac:dyDescent="0.25">
      <c r="A12" s="161" t="s">
        <v>223</v>
      </c>
      <c r="B12" s="162" t="s">
        <v>224</v>
      </c>
      <c r="C12" s="163" t="s">
        <v>225</v>
      </c>
    </row>
    <row r="13" spans="1:14" x14ac:dyDescent="0.2">
      <c r="A13" s="164" t="s">
        <v>226</v>
      </c>
      <c r="B13" s="165">
        <f>'REFERENČNE KOLIČINE'!K3</f>
        <v>837872.5</v>
      </c>
      <c r="C13" s="166"/>
      <c r="E13" s="167"/>
      <c r="F13" s="167"/>
    </row>
    <row r="14" spans="1:14" x14ac:dyDescent="0.2">
      <c r="A14" s="168" t="s">
        <v>272</v>
      </c>
      <c r="B14" s="169">
        <f ca="1">OFFSET('REFERENČNE KOLIČINE'!$N$2,$E$2,0)</f>
        <v>603268.19999999995</v>
      </c>
      <c r="C14" s="169"/>
      <c r="E14" s="167"/>
      <c r="F14" s="167"/>
    </row>
    <row r="15" spans="1:14" x14ac:dyDescent="0.2">
      <c r="A15" s="170" t="s">
        <v>227</v>
      </c>
      <c r="B15" s="171"/>
      <c r="C15" s="171"/>
      <c r="E15" s="160"/>
      <c r="F15" s="160"/>
    </row>
    <row r="16" spans="1:14" x14ac:dyDescent="0.2">
      <c r="A16" s="170" t="s">
        <v>228</v>
      </c>
      <c r="B16" s="171"/>
      <c r="C16" s="171"/>
      <c r="E16" s="167"/>
      <c r="F16" s="167"/>
    </row>
    <row r="17" spans="1:6" x14ac:dyDescent="0.2">
      <c r="A17" s="170" t="s">
        <v>229</v>
      </c>
      <c r="B17" s="171"/>
      <c r="C17" s="171"/>
      <c r="E17" s="167"/>
      <c r="F17" s="167"/>
    </row>
    <row r="18" spans="1:6" x14ac:dyDescent="0.2">
      <c r="A18" s="170" t="s">
        <v>230</v>
      </c>
      <c r="B18" s="172">
        <f>'REFERENČNE KOLIČINE'!J3</f>
        <v>56824.54</v>
      </c>
      <c r="C18" s="172"/>
      <c r="E18" s="167"/>
      <c r="F18" s="167"/>
    </row>
    <row r="19" spans="1:6" ht="13.5" thickBot="1" x14ac:dyDescent="0.25">
      <c r="A19" s="173" t="s">
        <v>231</v>
      </c>
      <c r="B19" s="174">
        <f ca="1">OFFSET('REFERENČNE KOLIČINE'!$P$2,$E$2,0)</f>
        <v>9.419448928353924E-2</v>
      </c>
      <c r="C19" s="174">
        <f ca="1">B19</f>
        <v>9.419448928353924E-2</v>
      </c>
      <c r="E19" s="167"/>
      <c r="F19" s="167"/>
    </row>
    <row r="20" spans="1:6" x14ac:dyDescent="0.2">
      <c r="A20" s="164" t="s">
        <v>232</v>
      </c>
      <c r="B20" s="165">
        <f ca="1">OFFSET('REFERENČNE KOLIČINE'!$T$2,$E$2,0)</f>
        <v>210230.5</v>
      </c>
      <c r="C20" s="165"/>
      <c r="E20" s="167"/>
      <c r="F20" s="167"/>
    </row>
    <row r="21" spans="1:6" x14ac:dyDescent="0.2">
      <c r="A21" s="175" t="s">
        <v>305</v>
      </c>
      <c r="B21" s="169">
        <f ca="1">OFFSET('REFERENČNE KOLIČINE'!$T$2,$E$2,0)</f>
        <v>210230.5</v>
      </c>
      <c r="C21" s="169"/>
      <c r="E21" s="167"/>
      <c r="F21" s="167"/>
    </row>
    <row r="22" spans="1:6" x14ac:dyDescent="0.2">
      <c r="A22" s="175" t="s">
        <v>233</v>
      </c>
      <c r="B22" s="171"/>
      <c r="C22" s="171"/>
      <c r="E22" s="167"/>
      <c r="F22" s="167"/>
    </row>
    <row r="23" spans="1:6" x14ac:dyDescent="0.2">
      <c r="A23" s="175" t="s">
        <v>234</v>
      </c>
      <c r="B23" s="171"/>
      <c r="C23" s="171"/>
      <c r="E23" s="167"/>
      <c r="F23" s="167"/>
    </row>
    <row r="24" spans="1:6" x14ac:dyDescent="0.2">
      <c r="A24" s="176" t="s">
        <v>235</v>
      </c>
      <c r="B24" s="272">
        <f ca="1">OFFSET('REFERENČNE KOLIČINE'!$Z$2,$E$2,0)</f>
        <v>23057.29</v>
      </c>
      <c r="C24" s="172"/>
      <c r="E24" s="167"/>
      <c r="F24" s="167"/>
    </row>
    <row r="25" spans="1:6" ht="13.5" thickBot="1" x14ac:dyDescent="0.25">
      <c r="A25" s="177" t="s">
        <v>236</v>
      </c>
      <c r="B25" s="178">
        <f ca="1">OFFSET('REFERENČNE KOLIČINE'!$W$2,$E$2,0)</f>
        <v>0.10967623632156134</v>
      </c>
      <c r="C25" s="178">
        <f ca="1">B25</f>
        <v>0.10967623632156134</v>
      </c>
      <c r="E25" s="167"/>
      <c r="F25" s="167"/>
    </row>
    <row r="26" spans="1:6" x14ac:dyDescent="0.2">
      <c r="A26" s="179" t="s">
        <v>273</v>
      </c>
      <c r="B26" s="298">
        <v>22694.9</v>
      </c>
      <c r="C26" s="166"/>
      <c r="E26" s="167"/>
      <c r="F26" s="167"/>
    </row>
    <row r="27" spans="1:6" ht="13.5" hidden="1" thickBot="1" x14ac:dyDescent="0.25">
      <c r="A27" s="177"/>
      <c r="B27" s="180"/>
      <c r="C27" s="181"/>
      <c r="E27" s="167"/>
      <c r="F27" s="167"/>
    </row>
    <row r="28" spans="1:6" ht="13.5" thickBot="1" x14ac:dyDescent="0.25"/>
    <row r="29" spans="1:6" x14ac:dyDescent="0.2">
      <c r="A29" s="348" t="s">
        <v>237</v>
      </c>
      <c r="B29" s="349"/>
      <c r="C29" s="350"/>
    </row>
    <row r="30" spans="1:6" hidden="1" x14ac:dyDescent="0.2">
      <c r="A30" s="182"/>
      <c r="B30" s="183"/>
      <c r="C30" s="184"/>
      <c r="D30" s="185"/>
    </row>
    <row r="31" spans="1:6" x14ac:dyDescent="0.2">
      <c r="A31" s="186"/>
      <c r="B31" s="342"/>
      <c r="C31" s="343"/>
      <c r="E31" s="185">
        <v>0</v>
      </c>
    </row>
    <row r="32" spans="1:6" x14ac:dyDescent="0.2">
      <c r="A32" s="186"/>
      <c r="B32" s="342"/>
      <c r="C32" s="343"/>
      <c r="E32" s="185">
        <v>1</v>
      </c>
    </row>
    <row r="33" spans="1:5" x14ac:dyDescent="0.2">
      <c r="A33" s="186"/>
      <c r="B33" s="342"/>
      <c r="C33" s="343"/>
      <c r="E33" s="185">
        <v>2</v>
      </c>
    </row>
    <row r="34" spans="1:5" x14ac:dyDescent="0.2">
      <c r="A34" s="186"/>
      <c r="B34" s="342"/>
      <c r="C34" s="343"/>
      <c r="E34" s="185">
        <v>3</v>
      </c>
    </row>
    <row r="35" spans="1:5" s="187" customFormat="1" x14ac:dyDescent="0.2">
      <c r="A35" s="186"/>
      <c r="B35" s="342"/>
      <c r="C35" s="343"/>
      <c r="E35" s="185">
        <v>4</v>
      </c>
    </row>
    <row r="36" spans="1:5" x14ac:dyDescent="0.2">
      <c r="A36" s="186"/>
      <c r="B36" s="342"/>
      <c r="C36" s="343"/>
      <c r="E36" s="185">
        <v>5</v>
      </c>
    </row>
    <row r="37" spans="1:5" x14ac:dyDescent="0.2">
      <c r="A37" s="186"/>
      <c r="B37" s="342"/>
      <c r="C37" s="343"/>
      <c r="E37" s="185">
        <v>6</v>
      </c>
    </row>
    <row r="38" spans="1:5" s="187" customFormat="1" x14ac:dyDescent="0.2">
      <c r="A38" s="186"/>
      <c r="B38" s="342"/>
      <c r="C38" s="343"/>
      <c r="E38" s="185">
        <v>7</v>
      </c>
    </row>
    <row r="39" spans="1:5" x14ac:dyDescent="0.2">
      <c r="A39" s="186"/>
      <c r="B39" s="342"/>
      <c r="C39" s="343"/>
      <c r="E39" s="185">
        <v>8</v>
      </c>
    </row>
    <row r="40" spans="1:5" x14ac:dyDescent="0.2">
      <c r="A40" s="186"/>
      <c r="B40" s="342"/>
      <c r="C40" s="343"/>
      <c r="E40" s="185">
        <v>9</v>
      </c>
    </row>
    <row r="41" spans="1:5" x14ac:dyDescent="0.2">
      <c r="A41" s="186"/>
      <c r="B41" s="342"/>
      <c r="C41" s="343"/>
      <c r="E41" s="185">
        <v>10</v>
      </c>
    </row>
    <row r="42" spans="1:5" x14ac:dyDescent="0.2">
      <c r="A42" s="186"/>
      <c r="B42" s="342"/>
      <c r="C42" s="343"/>
      <c r="E42" s="185">
        <v>11</v>
      </c>
    </row>
    <row r="43" spans="1:5" x14ac:dyDescent="0.2">
      <c r="A43" s="186"/>
      <c r="B43" s="342"/>
      <c r="C43" s="343"/>
      <c r="E43" s="185">
        <v>12</v>
      </c>
    </row>
    <row r="44" spans="1:5" x14ac:dyDescent="0.2">
      <c r="A44" s="186"/>
      <c r="B44" s="342"/>
      <c r="C44" s="343"/>
      <c r="E44" s="185">
        <v>13</v>
      </c>
    </row>
    <row r="45" spans="1:5" x14ac:dyDescent="0.2">
      <c r="A45" s="186"/>
      <c r="B45" s="342"/>
      <c r="C45" s="343"/>
      <c r="E45" s="185">
        <v>14</v>
      </c>
    </row>
    <row r="46" spans="1:5" ht="15" customHeight="1" x14ac:dyDescent="0.2">
      <c r="A46" s="186"/>
      <c r="B46" s="342"/>
      <c r="C46" s="343"/>
      <c r="E46" s="185">
        <v>15</v>
      </c>
    </row>
    <row r="47" spans="1:5" x14ac:dyDescent="0.2">
      <c r="A47" s="186"/>
      <c r="B47" s="342"/>
      <c r="C47" s="343"/>
      <c r="E47" s="185">
        <v>16</v>
      </c>
    </row>
    <row r="48" spans="1:5" ht="13.5" thickBot="1" x14ac:dyDescent="0.25">
      <c r="A48" s="186"/>
      <c r="B48" s="342"/>
      <c r="C48" s="343"/>
      <c r="E48" s="185">
        <v>17</v>
      </c>
    </row>
    <row r="49" spans="1:17" x14ac:dyDescent="0.2">
      <c r="A49" s="344" t="s">
        <v>238</v>
      </c>
      <c r="B49" s="345"/>
      <c r="C49" s="188"/>
    </row>
    <row r="50" spans="1:17" x14ac:dyDescent="0.2">
      <c r="A50" s="333" t="s">
        <v>239</v>
      </c>
      <c r="B50" s="334"/>
      <c r="C50" s="189">
        <f>C49*0.22</f>
        <v>0</v>
      </c>
      <c r="D50" s="160"/>
    </row>
    <row r="51" spans="1:17" ht="13.5" thickBot="1" x14ac:dyDescent="0.25">
      <c r="A51" s="346" t="s">
        <v>240</v>
      </c>
      <c r="B51" s="347"/>
      <c r="C51" s="190">
        <f>C50+C49</f>
        <v>0</v>
      </c>
      <c r="D51" s="160"/>
      <c r="E51" s="191"/>
      <c r="F51" s="191"/>
      <c r="G51" s="191"/>
      <c r="H51" s="191"/>
      <c r="I51" s="191"/>
      <c r="J51" s="191"/>
      <c r="K51" s="191"/>
      <c r="L51" s="191"/>
      <c r="M51" s="191"/>
      <c r="N51" s="191"/>
      <c r="O51" s="191"/>
      <c r="P51" s="191"/>
      <c r="Q51" s="191"/>
    </row>
    <row r="52" spans="1:17" ht="13.5" thickBot="1" x14ac:dyDescent="0.25">
      <c r="A52" s="192"/>
      <c r="B52" s="192"/>
      <c r="C52" s="193"/>
      <c r="D52" s="160"/>
      <c r="E52" s="191"/>
      <c r="F52" s="191"/>
      <c r="G52" s="191"/>
      <c r="H52" s="191"/>
      <c r="I52" s="191"/>
      <c r="J52" s="191"/>
      <c r="K52" s="191"/>
      <c r="L52" s="191"/>
      <c r="M52" s="191"/>
      <c r="N52" s="191"/>
      <c r="O52" s="191"/>
      <c r="P52" s="191"/>
      <c r="Q52" s="191"/>
    </row>
    <row r="53" spans="1:17" x14ac:dyDescent="0.2">
      <c r="A53" s="348" t="s">
        <v>241</v>
      </c>
      <c r="B53" s="349"/>
      <c r="C53" s="350"/>
      <c r="D53" s="160"/>
      <c r="E53" s="191"/>
      <c r="F53" s="191"/>
      <c r="G53" s="191"/>
      <c r="H53" s="191"/>
      <c r="I53" s="191"/>
      <c r="J53" s="191"/>
      <c r="K53" s="191"/>
      <c r="L53" s="191"/>
      <c r="M53" s="191"/>
      <c r="N53" s="191"/>
      <c r="O53" s="191"/>
      <c r="P53" s="191"/>
      <c r="Q53" s="191"/>
    </row>
    <row r="54" spans="1:17" x14ac:dyDescent="0.2">
      <c r="A54" s="333" t="s">
        <v>242</v>
      </c>
      <c r="B54" s="334"/>
      <c r="C54" s="194"/>
      <c r="E54" s="191"/>
      <c r="F54" s="191"/>
      <c r="G54" s="191"/>
      <c r="H54" s="191"/>
      <c r="I54" s="191"/>
      <c r="J54" s="191"/>
      <c r="K54" s="191"/>
      <c r="L54" s="191"/>
      <c r="M54" s="191"/>
      <c r="N54" s="191"/>
      <c r="O54" s="191"/>
      <c r="P54" s="191"/>
      <c r="Q54" s="191"/>
    </row>
    <row r="55" spans="1:17" x14ac:dyDescent="0.2">
      <c r="A55" s="340" t="s">
        <v>243</v>
      </c>
      <c r="B55" s="341"/>
      <c r="C55" s="195"/>
      <c r="E55" s="191"/>
      <c r="F55" s="191"/>
      <c r="G55" s="191"/>
      <c r="H55" s="191"/>
      <c r="I55" s="191"/>
      <c r="J55" s="191"/>
      <c r="K55" s="191"/>
      <c r="L55" s="191"/>
      <c r="M55" s="191"/>
      <c r="N55" s="191"/>
      <c r="O55" s="191"/>
      <c r="P55" s="191"/>
      <c r="Q55" s="191"/>
    </row>
    <row r="56" spans="1:17" x14ac:dyDescent="0.2">
      <c r="A56" s="333" t="s">
        <v>244</v>
      </c>
      <c r="B56" s="334"/>
      <c r="C56" s="196">
        <f>IF(C54=0, 0,C14- C54)</f>
        <v>0</v>
      </c>
      <c r="D56" s="197"/>
      <c r="E56" s="191"/>
      <c r="F56" s="191"/>
      <c r="G56" s="191"/>
      <c r="H56" s="191"/>
      <c r="I56" s="191"/>
      <c r="J56" s="191"/>
      <c r="K56" s="191"/>
      <c r="L56" s="191"/>
      <c r="M56" s="191"/>
      <c r="N56" s="191"/>
      <c r="O56" s="191"/>
      <c r="P56" s="191"/>
      <c r="Q56" s="191"/>
    </row>
    <row r="57" spans="1:17" x14ac:dyDescent="0.2">
      <c r="A57" s="340" t="s">
        <v>245</v>
      </c>
      <c r="B57" s="341"/>
      <c r="C57" s="198">
        <v>0</v>
      </c>
      <c r="D57" s="197"/>
      <c r="E57" s="191"/>
      <c r="F57" s="191"/>
      <c r="G57" s="191"/>
      <c r="H57" s="191"/>
      <c r="I57" s="191"/>
      <c r="J57" s="191"/>
      <c r="K57" s="191"/>
      <c r="L57" s="191"/>
      <c r="M57" s="191"/>
      <c r="N57" s="191"/>
      <c r="O57" s="191"/>
      <c r="P57" s="191"/>
      <c r="Q57" s="191"/>
    </row>
    <row r="58" spans="1:17" x14ac:dyDescent="0.2">
      <c r="A58" s="340" t="s">
        <v>246</v>
      </c>
      <c r="B58" s="341"/>
      <c r="C58" s="199">
        <f>C55*C54</f>
        <v>0</v>
      </c>
      <c r="E58" s="191"/>
      <c r="F58" s="191"/>
      <c r="G58" s="191"/>
      <c r="H58" s="191"/>
      <c r="I58" s="191"/>
      <c r="J58" s="191"/>
      <c r="K58" s="191"/>
      <c r="L58" s="191"/>
      <c r="M58" s="191"/>
      <c r="N58" s="191"/>
      <c r="O58" s="191"/>
      <c r="P58" s="191"/>
      <c r="Q58" s="191"/>
    </row>
    <row r="59" spans="1:17" x14ac:dyDescent="0.2">
      <c r="A59" s="200" t="s">
        <v>247</v>
      </c>
      <c r="B59" s="201"/>
      <c r="C59" s="202">
        <f ca="1">(C56+C57)*C19+C54*(C19-C55)</f>
        <v>0</v>
      </c>
      <c r="E59" s="191"/>
      <c r="F59" s="191"/>
      <c r="G59" s="191"/>
      <c r="H59" s="191"/>
      <c r="I59" s="191"/>
      <c r="J59" s="191"/>
      <c r="K59" s="191"/>
      <c r="L59" s="191"/>
      <c r="M59" s="191"/>
      <c r="N59" s="191"/>
      <c r="O59" s="191"/>
      <c r="P59" s="191"/>
      <c r="Q59" s="191"/>
    </row>
    <row r="60" spans="1:17" x14ac:dyDescent="0.2">
      <c r="A60" s="200" t="s">
        <v>248</v>
      </c>
      <c r="B60" s="201"/>
      <c r="C60" s="203" t="e">
        <f>(C56+C57)/C14</f>
        <v>#DIV/0!</v>
      </c>
      <c r="E60" s="191"/>
      <c r="F60" s="191"/>
      <c r="G60" s="191"/>
      <c r="H60" s="191"/>
      <c r="I60" s="191"/>
      <c r="J60" s="191"/>
      <c r="K60" s="191"/>
      <c r="L60" s="191"/>
      <c r="M60" s="191"/>
      <c r="N60" s="191"/>
      <c r="O60" s="191"/>
      <c r="P60" s="191"/>
      <c r="Q60" s="191"/>
    </row>
    <row r="61" spans="1:17" x14ac:dyDescent="0.2">
      <c r="A61" s="204"/>
      <c r="B61" s="205"/>
      <c r="C61" s="206"/>
    </row>
    <row r="62" spans="1:17" x14ac:dyDescent="0.2">
      <c r="A62" s="333" t="s">
        <v>11</v>
      </c>
      <c r="B62" s="334"/>
      <c r="C62" s="207"/>
    </row>
    <row r="63" spans="1:17" x14ac:dyDescent="0.2">
      <c r="A63" s="333" t="s">
        <v>249</v>
      </c>
      <c r="B63" s="334"/>
      <c r="C63" s="195"/>
    </row>
    <row r="64" spans="1:17" x14ac:dyDescent="0.2">
      <c r="A64" s="333" t="s">
        <v>250</v>
      </c>
      <c r="B64" s="334"/>
      <c r="C64" s="196">
        <f>C20-C62</f>
        <v>0</v>
      </c>
    </row>
    <row r="65" spans="1:3" x14ac:dyDescent="0.2">
      <c r="A65" s="333" t="s">
        <v>251</v>
      </c>
      <c r="B65" s="334"/>
      <c r="C65" s="196">
        <v>0</v>
      </c>
    </row>
    <row r="66" spans="1:3" x14ac:dyDescent="0.2">
      <c r="A66" s="333" t="s">
        <v>252</v>
      </c>
      <c r="B66" s="334"/>
      <c r="C66" s="199">
        <f>C62*C63</f>
        <v>0</v>
      </c>
    </row>
    <row r="67" spans="1:3" x14ac:dyDescent="0.2">
      <c r="A67" s="208" t="s">
        <v>253</v>
      </c>
      <c r="B67" s="209"/>
      <c r="C67" s="202">
        <f ca="1">(C64+C65)*C63+C62*(C25-C63)</f>
        <v>0</v>
      </c>
    </row>
    <row r="68" spans="1:3" x14ac:dyDescent="0.2">
      <c r="A68" s="333" t="s">
        <v>254</v>
      </c>
      <c r="B68" s="334"/>
      <c r="C68" s="203" t="e">
        <f>(C64+C65)/C20</f>
        <v>#DIV/0!</v>
      </c>
    </row>
    <row r="69" spans="1:3" x14ac:dyDescent="0.2">
      <c r="A69" s="204"/>
      <c r="B69" s="205"/>
      <c r="C69" s="206"/>
    </row>
    <row r="70" spans="1:3" x14ac:dyDescent="0.2">
      <c r="A70" s="333" t="s">
        <v>255</v>
      </c>
      <c r="B70" s="334"/>
      <c r="C70" s="210"/>
    </row>
    <row r="71" spans="1:3" x14ac:dyDescent="0.2">
      <c r="A71" s="333" t="s">
        <v>256</v>
      </c>
      <c r="B71" s="334"/>
      <c r="C71" s="202">
        <v>0</v>
      </c>
    </row>
    <row r="72" spans="1:3" ht="13.5" thickBot="1" x14ac:dyDescent="0.25">
      <c r="A72" s="211" t="s">
        <v>257</v>
      </c>
      <c r="B72" s="212"/>
      <c r="C72" s="213">
        <f>C71/(B26+B27)</f>
        <v>0</v>
      </c>
    </row>
    <row r="73" spans="1:3" ht="13.5" thickBot="1" x14ac:dyDescent="0.25">
      <c r="C73" s="187"/>
    </row>
    <row r="74" spans="1:3" ht="13.5" thickBot="1" x14ac:dyDescent="0.25">
      <c r="A74" s="335" t="s">
        <v>10</v>
      </c>
      <c r="B74" s="336"/>
      <c r="C74" s="214">
        <f ca="1">C59+C67+C71</f>
        <v>0</v>
      </c>
    </row>
    <row r="75" spans="1:3" ht="13.5" thickBot="1" x14ac:dyDescent="0.25">
      <c r="A75" s="337" t="s">
        <v>9</v>
      </c>
      <c r="B75" s="338"/>
      <c r="C75" s="215">
        <f ca="1">C94</f>
        <v>0</v>
      </c>
    </row>
    <row r="77" spans="1:3" x14ac:dyDescent="0.2">
      <c r="A77" s="339" t="s">
        <v>8</v>
      </c>
      <c r="B77" s="339"/>
      <c r="C77" s="339"/>
    </row>
    <row r="78" spans="1:3" x14ac:dyDescent="0.2">
      <c r="A78" s="216" t="s">
        <v>7</v>
      </c>
      <c r="B78" s="216" t="s">
        <v>6</v>
      </c>
      <c r="C78" s="216" t="s">
        <v>5</v>
      </c>
    </row>
    <row r="79" spans="1:3" x14ac:dyDescent="0.2">
      <c r="A79" s="217">
        <v>1</v>
      </c>
      <c r="B79" s="218">
        <f ca="1">$C$74</f>
        <v>0</v>
      </c>
      <c r="C79" s="219">
        <f t="shared" ref="C79:C93" ca="1" si="0">B79/(1+$B$96)^A79</f>
        <v>0</v>
      </c>
    </row>
    <row r="80" spans="1:3" x14ac:dyDescent="0.2">
      <c r="A80" s="217">
        <v>2</v>
      </c>
      <c r="B80" s="218">
        <f t="shared" ref="B80:B93" ca="1" si="1">$C$74</f>
        <v>0</v>
      </c>
      <c r="C80" s="219">
        <f t="shared" ca="1" si="0"/>
        <v>0</v>
      </c>
    </row>
    <row r="81" spans="1:3" x14ac:dyDescent="0.2">
      <c r="A81" s="217">
        <v>3</v>
      </c>
      <c r="B81" s="218">
        <f t="shared" ca="1" si="1"/>
        <v>0</v>
      </c>
      <c r="C81" s="219">
        <f t="shared" ca="1" si="0"/>
        <v>0</v>
      </c>
    </row>
    <row r="82" spans="1:3" x14ac:dyDescent="0.2">
      <c r="A82" s="217">
        <v>4</v>
      </c>
      <c r="B82" s="218">
        <f t="shared" ca="1" si="1"/>
        <v>0</v>
      </c>
      <c r="C82" s="219">
        <f t="shared" ca="1" si="0"/>
        <v>0</v>
      </c>
    </row>
    <row r="83" spans="1:3" x14ac:dyDescent="0.2">
      <c r="A83" s="217">
        <v>5</v>
      </c>
      <c r="B83" s="218">
        <f t="shared" ca="1" si="1"/>
        <v>0</v>
      </c>
      <c r="C83" s="219">
        <f t="shared" ca="1" si="0"/>
        <v>0</v>
      </c>
    </row>
    <row r="84" spans="1:3" x14ac:dyDescent="0.2">
      <c r="A84" s="217">
        <v>6</v>
      </c>
      <c r="B84" s="218">
        <f t="shared" ca="1" si="1"/>
        <v>0</v>
      </c>
      <c r="C84" s="219">
        <f t="shared" ca="1" si="0"/>
        <v>0</v>
      </c>
    </row>
    <row r="85" spans="1:3" x14ac:dyDescent="0.2">
      <c r="A85" s="217">
        <v>7</v>
      </c>
      <c r="B85" s="218">
        <f t="shared" ca="1" si="1"/>
        <v>0</v>
      </c>
      <c r="C85" s="219">
        <f t="shared" ca="1" si="0"/>
        <v>0</v>
      </c>
    </row>
    <row r="86" spans="1:3" x14ac:dyDescent="0.2">
      <c r="A86" s="217">
        <v>8</v>
      </c>
      <c r="B86" s="218">
        <f t="shared" ca="1" si="1"/>
        <v>0</v>
      </c>
      <c r="C86" s="219">
        <f t="shared" ca="1" si="0"/>
        <v>0</v>
      </c>
    </row>
    <row r="87" spans="1:3" x14ac:dyDescent="0.2">
      <c r="A87" s="217">
        <v>9</v>
      </c>
      <c r="B87" s="218">
        <f t="shared" ca="1" si="1"/>
        <v>0</v>
      </c>
      <c r="C87" s="219">
        <f t="shared" ca="1" si="0"/>
        <v>0</v>
      </c>
    </row>
    <row r="88" spans="1:3" x14ac:dyDescent="0.2">
      <c r="A88" s="217">
        <v>10</v>
      </c>
      <c r="B88" s="218">
        <f t="shared" ca="1" si="1"/>
        <v>0</v>
      </c>
      <c r="C88" s="219">
        <f t="shared" ca="1" si="0"/>
        <v>0</v>
      </c>
    </row>
    <row r="89" spans="1:3" x14ac:dyDescent="0.2">
      <c r="A89" s="217">
        <v>11</v>
      </c>
      <c r="B89" s="218">
        <f t="shared" ca="1" si="1"/>
        <v>0</v>
      </c>
      <c r="C89" s="219">
        <f t="shared" ca="1" si="0"/>
        <v>0</v>
      </c>
    </row>
    <row r="90" spans="1:3" x14ac:dyDescent="0.2">
      <c r="A90" s="217">
        <v>12</v>
      </c>
      <c r="B90" s="218">
        <f t="shared" ca="1" si="1"/>
        <v>0</v>
      </c>
      <c r="C90" s="219">
        <f t="shared" ca="1" si="0"/>
        <v>0</v>
      </c>
    </row>
    <row r="91" spans="1:3" x14ac:dyDescent="0.2">
      <c r="A91" s="217">
        <v>13</v>
      </c>
      <c r="B91" s="218">
        <f t="shared" ca="1" si="1"/>
        <v>0</v>
      </c>
      <c r="C91" s="219">
        <f t="shared" ca="1" si="0"/>
        <v>0</v>
      </c>
    </row>
    <row r="92" spans="1:3" x14ac:dyDescent="0.2">
      <c r="A92" s="217">
        <v>14</v>
      </c>
      <c r="B92" s="218">
        <f t="shared" ca="1" si="1"/>
        <v>0</v>
      </c>
      <c r="C92" s="219">
        <f t="shared" ca="1" si="0"/>
        <v>0</v>
      </c>
    </row>
    <row r="93" spans="1:3" x14ac:dyDescent="0.2">
      <c r="A93" s="217">
        <v>15</v>
      </c>
      <c r="B93" s="218">
        <f t="shared" ca="1" si="1"/>
        <v>0</v>
      </c>
      <c r="C93" s="219">
        <f t="shared" ca="1" si="0"/>
        <v>0</v>
      </c>
    </row>
    <row r="94" spans="1:3" x14ac:dyDescent="0.2">
      <c r="A94" s="332" t="s">
        <v>4</v>
      </c>
      <c r="B94" s="332"/>
      <c r="C94" s="220">
        <f ca="1">SUM(C79:C93)</f>
        <v>0</v>
      </c>
    </row>
    <row r="96" spans="1:3" x14ac:dyDescent="0.2">
      <c r="A96" s="221" t="s">
        <v>3</v>
      </c>
      <c r="B96" s="222">
        <v>0.04</v>
      </c>
    </row>
    <row r="98" spans="1:4" x14ac:dyDescent="0.2">
      <c r="A98" s="156" t="s">
        <v>258</v>
      </c>
    </row>
    <row r="99" spans="1:4" ht="43.5" customHeight="1" x14ac:dyDescent="0.2">
      <c r="A99" s="223" t="s">
        <v>259</v>
      </c>
      <c r="B99" s="224" t="s">
        <v>260</v>
      </c>
      <c r="C99" s="224" t="s">
        <v>261</v>
      </c>
      <c r="D99" s="224" t="s">
        <v>262</v>
      </c>
    </row>
    <row r="100" spans="1:4" x14ac:dyDescent="0.2">
      <c r="A100" s="225" t="s">
        <v>263</v>
      </c>
      <c r="B100" s="226"/>
      <c r="C100" s="227"/>
      <c r="D100" s="228"/>
    </row>
    <row r="101" spans="1:4" x14ac:dyDescent="0.2">
      <c r="A101" s="225" t="s">
        <v>291</v>
      </c>
      <c r="B101" s="226"/>
      <c r="C101" s="227"/>
      <c r="D101" s="228"/>
    </row>
    <row r="102" spans="1:4" x14ac:dyDescent="0.2">
      <c r="A102" s="225" t="s">
        <v>281</v>
      </c>
      <c r="B102" s="226"/>
      <c r="C102" s="227"/>
      <c r="D102" s="228"/>
    </row>
    <row r="103" spans="1:4" x14ac:dyDescent="0.2">
      <c r="A103" s="225" t="s">
        <v>264</v>
      </c>
      <c r="B103" s="226"/>
      <c r="C103" s="227"/>
      <c r="D103" s="228"/>
    </row>
    <row r="104" spans="1:4" x14ac:dyDescent="0.2">
      <c r="A104" s="225" t="s">
        <v>265</v>
      </c>
      <c r="B104" s="226"/>
      <c r="C104" s="227"/>
      <c r="D104" s="228"/>
    </row>
    <row r="105" spans="1:4" x14ac:dyDescent="0.2">
      <c r="A105" s="225" t="s">
        <v>266</v>
      </c>
      <c r="B105" s="226"/>
      <c r="C105" s="227"/>
      <c r="D105" s="228"/>
    </row>
    <row r="107" spans="1:4" ht="25.5" x14ac:dyDescent="0.2">
      <c r="A107" s="229" t="s">
        <v>267</v>
      </c>
      <c r="B107" s="224" t="s">
        <v>268</v>
      </c>
      <c r="C107" s="224" t="s">
        <v>269</v>
      </c>
    </row>
    <row r="108" spans="1:4" x14ac:dyDescent="0.2">
      <c r="A108" s="225" t="s">
        <v>270</v>
      </c>
      <c r="B108" s="227"/>
      <c r="C108" s="227">
        <v>0</v>
      </c>
    </row>
    <row r="109" spans="1:4" x14ac:dyDescent="0.2">
      <c r="A109" s="225" t="s">
        <v>271</v>
      </c>
      <c r="B109" s="227"/>
      <c r="C109" s="227">
        <v>0</v>
      </c>
    </row>
  </sheetData>
  <mergeCells count="49">
    <mergeCell ref="B33:C33"/>
    <mergeCell ref="A1:B1"/>
    <mergeCell ref="A3:C3"/>
    <mergeCell ref="B4:C4"/>
    <mergeCell ref="B5:C5"/>
    <mergeCell ref="B6:C6"/>
    <mergeCell ref="B7:C7"/>
    <mergeCell ref="B8:C8"/>
    <mergeCell ref="A11:C11"/>
    <mergeCell ref="A29:C29"/>
    <mergeCell ref="B31:C31"/>
    <mergeCell ref="B32:C32"/>
    <mergeCell ref="B9:C9"/>
    <mergeCell ref="B45:C45"/>
    <mergeCell ref="B34:C34"/>
    <mergeCell ref="B35:C35"/>
    <mergeCell ref="B36:C36"/>
    <mergeCell ref="B37:C37"/>
    <mergeCell ref="B38:C38"/>
    <mergeCell ref="B39:C39"/>
    <mergeCell ref="B40:C40"/>
    <mergeCell ref="B41:C41"/>
    <mergeCell ref="B42:C42"/>
    <mergeCell ref="B43:C43"/>
    <mergeCell ref="B44:C44"/>
    <mergeCell ref="A58:B58"/>
    <mergeCell ref="B46:C46"/>
    <mergeCell ref="B47:C47"/>
    <mergeCell ref="B48:C48"/>
    <mergeCell ref="A49:B49"/>
    <mergeCell ref="A50:B50"/>
    <mergeCell ref="A51:B51"/>
    <mergeCell ref="A53:C53"/>
    <mergeCell ref="A54:B54"/>
    <mergeCell ref="A55:B55"/>
    <mergeCell ref="A56:B56"/>
    <mergeCell ref="A57:B57"/>
    <mergeCell ref="A94:B94"/>
    <mergeCell ref="A62:B62"/>
    <mergeCell ref="A63:B63"/>
    <mergeCell ref="A64:B64"/>
    <mergeCell ref="A65:B65"/>
    <mergeCell ref="A66:B66"/>
    <mergeCell ref="A68:B68"/>
    <mergeCell ref="A70:B70"/>
    <mergeCell ref="A71:B71"/>
    <mergeCell ref="A74:B74"/>
    <mergeCell ref="A75:B75"/>
    <mergeCell ref="A77:C77"/>
  </mergeCells>
  <pageMargins left="0.70866141732283472" right="0.70866141732283472" top="0.74803149606299213" bottom="0.74803149606299213" header="0.31496062992125984" footer="0.31496062992125984"/>
  <pageSetup paperSize="9" scale="79" fitToHeight="0" orientation="portrait" r:id="rId1"/>
  <headerFooter>
    <oddFooter>&amp;L&amp;A&amp;R&amp;P/&amp;N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sheetPr>
  <dimension ref="A1:R6"/>
  <sheetViews>
    <sheetView workbookViewId="0">
      <selection activeCell="I7" sqref="I6:I7"/>
    </sheetView>
  </sheetViews>
  <sheetFormatPr defaultColWidth="9.140625" defaultRowHeight="15" x14ac:dyDescent="0.3"/>
  <cols>
    <col min="1" max="1" width="4.7109375" style="5" customWidth="1"/>
    <col min="2" max="2" width="11.140625" style="5" bestFit="1" customWidth="1"/>
    <col min="3" max="8" width="14.42578125" style="3" customWidth="1"/>
    <col min="9" max="9" width="15.7109375" style="3" customWidth="1"/>
    <col min="10" max="10" width="15.42578125" style="3" customWidth="1"/>
    <col min="11" max="11" width="16.42578125" style="3" customWidth="1"/>
    <col min="12" max="12" width="17.42578125" style="3" customWidth="1"/>
    <col min="13" max="13" width="9.140625" style="3"/>
    <col min="14" max="14" width="13.42578125" style="4" bestFit="1" customWidth="1"/>
    <col min="15" max="15" width="11.42578125" style="4" bestFit="1" customWidth="1"/>
    <col min="16" max="16" width="9.140625" style="4"/>
    <col min="17" max="18" width="10.28515625" style="4" bestFit="1" customWidth="1"/>
    <col min="19" max="16384" width="9.140625" style="3"/>
  </cols>
  <sheetData>
    <row r="1" spans="1:18" ht="18.75" x14ac:dyDescent="0.3">
      <c r="A1" s="362" t="s">
        <v>103</v>
      </c>
      <c r="B1" s="362"/>
      <c r="C1" s="362"/>
      <c r="D1" s="362"/>
      <c r="E1" s="362"/>
      <c r="F1" s="362"/>
      <c r="G1" s="362"/>
      <c r="H1" s="362"/>
      <c r="I1" s="362"/>
      <c r="J1" s="362"/>
      <c r="K1" s="362"/>
      <c r="L1" s="362"/>
    </row>
    <row r="2" spans="1:18" x14ac:dyDescent="0.3">
      <c r="N2" s="4" t="s">
        <v>28</v>
      </c>
      <c r="O2" s="4" t="s">
        <v>28</v>
      </c>
      <c r="P2" s="4" t="s">
        <v>28</v>
      </c>
      <c r="Q2" s="4" t="s">
        <v>28</v>
      </c>
      <c r="R2" s="4" t="s">
        <v>28</v>
      </c>
    </row>
    <row r="3" spans="1:18" ht="27" customHeight="1" x14ac:dyDescent="0.3">
      <c r="C3" s="363" t="s">
        <v>27</v>
      </c>
      <c r="D3" s="363"/>
      <c r="E3" s="363"/>
      <c r="F3" s="363" t="s">
        <v>26</v>
      </c>
      <c r="G3" s="363"/>
      <c r="H3" s="363"/>
      <c r="I3" s="365" t="s">
        <v>111</v>
      </c>
      <c r="J3" s="366"/>
      <c r="K3" s="364" t="s">
        <v>25</v>
      </c>
      <c r="L3" s="364" t="s">
        <v>24</v>
      </c>
      <c r="N3" s="17">
        <v>42</v>
      </c>
      <c r="O3" s="4">
        <v>43</v>
      </c>
      <c r="P3" s="4">
        <v>46</v>
      </c>
      <c r="Q3" s="4">
        <v>47</v>
      </c>
      <c r="R3" s="4">
        <v>48</v>
      </c>
    </row>
    <row r="4" spans="1:18" s="12" customFormat="1" x14ac:dyDescent="0.3">
      <c r="A4" s="16" t="s">
        <v>23</v>
      </c>
      <c r="B4" s="15" t="s">
        <v>22</v>
      </c>
      <c r="C4" s="14" t="s">
        <v>14</v>
      </c>
      <c r="D4" s="14" t="s">
        <v>12</v>
      </c>
      <c r="E4" s="14" t="s">
        <v>21</v>
      </c>
      <c r="F4" s="14" t="s">
        <v>14</v>
      </c>
      <c r="G4" s="14" t="s">
        <v>21</v>
      </c>
      <c r="H4" s="14" t="s">
        <v>12</v>
      </c>
      <c r="I4" s="102" t="s">
        <v>21</v>
      </c>
      <c r="J4" s="102" t="s">
        <v>12</v>
      </c>
      <c r="K4" s="364"/>
      <c r="L4" s="364"/>
      <c r="N4" s="13"/>
      <c r="O4" s="13"/>
      <c r="P4" s="13"/>
      <c r="Q4" s="13"/>
      <c r="R4" s="13"/>
    </row>
    <row r="5" spans="1:18" ht="15.75" x14ac:dyDescent="0.3">
      <c r="A5" s="2">
        <v>1</v>
      </c>
      <c r="B5" s="11" t="s">
        <v>210</v>
      </c>
      <c r="C5" s="267">
        <f>'OB01'!$C$55+'OB01'!$C$56</f>
        <v>0</v>
      </c>
      <c r="D5" s="268">
        <f>'OB01'!$C$58</f>
        <v>0</v>
      </c>
      <c r="E5" s="269">
        <f ca="1">'OB01'!$C$59</f>
        <v>0</v>
      </c>
      <c r="F5" s="267">
        <f>'OB01'!$C$63+'OB01'!$C$64</f>
        <v>0</v>
      </c>
      <c r="G5" s="270">
        <f>'OB01'!$C$66</f>
        <v>0</v>
      </c>
      <c r="H5" s="270">
        <f ca="1">'OB01'!$C$67</f>
        <v>0</v>
      </c>
      <c r="I5" s="270">
        <f>'OB01'!$C$71</f>
        <v>0</v>
      </c>
      <c r="J5" s="268">
        <f>'OB01'!$C$70</f>
        <v>0</v>
      </c>
      <c r="K5" s="10">
        <f ca="1">D5+H5+J5</f>
        <v>0</v>
      </c>
      <c r="L5" s="268">
        <f ca="1">'OB01'!$C$93</f>
        <v>0</v>
      </c>
      <c r="N5" s="4" t="str">
        <f>"'"&amp;B5&amp;"'"&amp;"!"&amp;N$2&amp;$N$3</f>
        <v>'OB01'!C42</v>
      </c>
      <c r="O5" s="4" t="str">
        <f>"'"&amp;B5&amp;"'"&amp;"!"&amp;O$2&amp;O$3</f>
        <v>'OB01'!C43</v>
      </c>
      <c r="P5" s="4" t="str">
        <f t="shared" ref="P5:R5" si="0">"'"&amp;$B5&amp;"'"&amp;"!"&amp;P$2&amp;P$3</f>
        <v>'OB01'!C46</v>
      </c>
      <c r="Q5" s="4" t="str">
        <f t="shared" si="0"/>
        <v>'OB01'!C47</v>
      </c>
      <c r="R5" s="4" t="str">
        <f t="shared" si="0"/>
        <v>'OB01'!C48</v>
      </c>
    </row>
    <row r="6" spans="1:18" x14ac:dyDescent="0.3">
      <c r="A6" s="361" t="s">
        <v>5</v>
      </c>
      <c r="B6" s="361"/>
      <c r="C6" s="8">
        <f>SUM(C5:C5)</f>
        <v>0</v>
      </c>
      <c r="D6" s="6">
        <f>SUM(D5:D5)</f>
        <v>0</v>
      </c>
      <c r="E6" s="9">
        <f ca="1">AVERAGE(E5:E5)</f>
        <v>0</v>
      </c>
      <c r="F6" s="8">
        <f>SUM(F5:F5)</f>
        <v>0</v>
      </c>
      <c r="G6" s="7">
        <f>AVERAGE(G5:G5)</f>
        <v>0</v>
      </c>
      <c r="H6" s="9">
        <f ca="1">SUM(H5:H5)</f>
        <v>0</v>
      </c>
      <c r="I6" s="109">
        <f>AVERAGE(I5:I5)</f>
        <v>0</v>
      </c>
      <c r="J6" s="6">
        <f>SUM(J5:J5)</f>
        <v>0</v>
      </c>
      <c r="K6" s="6">
        <f ca="1">SUM(K5:K5)</f>
        <v>0</v>
      </c>
      <c r="L6" s="6">
        <f ca="1">SUM(L5:L5)</f>
        <v>0</v>
      </c>
    </row>
  </sheetData>
  <mergeCells count="7">
    <mergeCell ref="A6:B6"/>
    <mergeCell ref="A1:L1"/>
    <mergeCell ref="C3:E3"/>
    <mergeCell ref="F3:H3"/>
    <mergeCell ref="K3:K4"/>
    <mergeCell ref="L3:L4"/>
    <mergeCell ref="I3:J3"/>
  </mergeCells>
  <pageMargins left="0.70866141732283472" right="0.70866141732283472" top="0.74803149606299213" bottom="0.74803149606299213" header="0.31496062992125984" footer="0.31496062992125984"/>
  <pageSetup paperSize="8" scale="8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T26"/>
  <sheetViews>
    <sheetView workbookViewId="0">
      <selection activeCell="G7" sqref="G7"/>
    </sheetView>
  </sheetViews>
  <sheetFormatPr defaultColWidth="8.85546875" defaultRowHeight="15" x14ac:dyDescent="0.25"/>
  <cols>
    <col min="1" max="1" width="3.140625" style="19" customWidth="1"/>
    <col min="2" max="2" width="10.140625" style="19" customWidth="1"/>
    <col min="3" max="3" width="11.42578125" style="19" customWidth="1"/>
    <col min="4" max="4" width="13.85546875" style="19" customWidth="1"/>
    <col min="5" max="5" width="13.5703125" style="19" customWidth="1"/>
    <col min="6" max="6" width="12.42578125" style="18" customWidth="1"/>
    <col min="7" max="7" width="13.42578125" style="18" customWidth="1"/>
    <col min="8" max="10" width="13.28515625" style="18" customWidth="1"/>
    <col min="11" max="11" width="11.42578125" style="18" customWidth="1"/>
    <col min="12" max="12" width="12.28515625" style="18" customWidth="1"/>
    <col min="13" max="13" width="12.7109375" style="18" customWidth="1"/>
    <col min="14" max="14" width="7.140625" style="18" customWidth="1"/>
    <col min="15" max="15" width="11.42578125" style="18" customWidth="1"/>
    <col min="16" max="16" width="8.7109375" style="18" customWidth="1"/>
    <col min="17" max="17" width="11" style="18" customWidth="1"/>
    <col min="18" max="18" width="10.28515625" style="18" customWidth="1"/>
    <col min="19" max="19" width="11.42578125" style="18" customWidth="1"/>
    <col min="20" max="20" width="17.28515625" style="18" customWidth="1"/>
    <col min="21" max="261" width="8.85546875" style="18"/>
    <col min="262" max="262" width="3.140625" style="18" customWidth="1"/>
    <col min="263" max="263" width="10.140625" style="18" customWidth="1"/>
    <col min="264" max="264" width="11.42578125" style="18" customWidth="1"/>
    <col min="265" max="265" width="8.42578125" style="18" customWidth="1"/>
    <col min="266" max="266" width="10.28515625" style="18" customWidth="1"/>
    <col min="267" max="267" width="6.140625" style="18" customWidth="1"/>
    <col min="268" max="268" width="11.42578125" style="18" customWidth="1"/>
    <col min="269" max="269" width="12.28515625" style="18" customWidth="1"/>
    <col min="270" max="270" width="12.7109375" style="18" customWidth="1"/>
    <col min="271" max="271" width="7.140625" style="18" customWidth="1"/>
    <col min="272" max="272" width="11.42578125" style="18" customWidth="1"/>
    <col min="273" max="273" width="8.7109375" style="18" customWidth="1"/>
    <col min="274" max="274" width="10.28515625" style="18" customWidth="1"/>
    <col min="275" max="275" width="11.42578125" style="18" customWidth="1"/>
    <col min="276" max="276" width="17.28515625" style="18" customWidth="1"/>
    <col min="277" max="517" width="8.85546875" style="18"/>
    <col min="518" max="518" width="3.140625" style="18" customWidth="1"/>
    <col min="519" max="519" width="10.140625" style="18" customWidth="1"/>
    <col min="520" max="520" width="11.42578125" style="18" customWidth="1"/>
    <col min="521" max="521" width="8.42578125" style="18" customWidth="1"/>
    <col min="522" max="522" width="10.28515625" style="18" customWidth="1"/>
    <col min="523" max="523" width="6.140625" style="18" customWidth="1"/>
    <col min="524" max="524" width="11.42578125" style="18" customWidth="1"/>
    <col min="525" max="525" width="12.28515625" style="18" customWidth="1"/>
    <col min="526" max="526" width="12.7109375" style="18" customWidth="1"/>
    <col min="527" max="527" width="7.140625" style="18" customWidth="1"/>
    <col min="528" max="528" width="11.42578125" style="18" customWidth="1"/>
    <col min="529" max="529" width="8.7109375" style="18" customWidth="1"/>
    <col min="530" max="530" width="10.28515625" style="18" customWidth="1"/>
    <col min="531" max="531" width="11.42578125" style="18" customWidth="1"/>
    <col min="532" max="532" width="17.28515625" style="18" customWidth="1"/>
    <col min="533" max="773" width="8.85546875" style="18"/>
    <col min="774" max="774" width="3.140625" style="18" customWidth="1"/>
    <col min="775" max="775" width="10.140625" style="18" customWidth="1"/>
    <col min="776" max="776" width="11.42578125" style="18" customWidth="1"/>
    <col min="777" max="777" width="8.42578125" style="18" customWidth="1"/>
    <col min="778" max="778" width="10.28515625" style="18" customWidth="1"/>
    <col min="779" max="779" width="6.140625" style="18" customWidth="1"/>
    <col min="780" max="780" width="11.42578125" style="18" customWidth="1"/>
    <col min="781" max="781" width="12.28515625" style="18" customWidth="1"/>
    <col min="782" max="782" width="12.7109375" style="18" customWidth="1"/>
    <col min="783" max="783" width="7.140625" style="18" customWidth="1"/>
    <col min="784" max="784" width="11.42578125" style="18" customWidth="1"/>
    <col min="785" max="785" width="8.7109375" style="18" customWidth="1"/>
    <col min="786" max="786" width="10.28515625" style="18" customWidth="1"/>
    <col min="787" max="787" width="11.42578125" style="18" customWidth="1"/>
    <col min="788" max="788" width="17.28515625" style="18" customWidth="1"/>
    <col min="789" max="1029" width="8.85546875" style="18"/>
    <col min="1030" max="1030" width="3.140625" style="18" customWidth="1"/>
    <col min="1031" max="1031" width="10.140625" style="18" customWidth="1"/>
    <col min="1032" max="1032" width="11.42578125" style="18" customWidth="1"/>
    <col min="1033" max="1033" width="8.42578125" style="18" customWidth="1"/>
    <col min="1034" max="1034" width="10.28515625" style="18" customWidth="1"/>
    <col min="1035" max="1035" width="6.140625" style="18" customWidth="1"/>
    <col min="1036" max="1036" width="11.42578125" style="18" customWidth="1"/>
    <col min="1037" max="1037" width="12.28515625" style="18" customWidth="1"/>
    <col min="1038" max="1038" width="12.7109375" style="18" customWidth="1"/>
    <col min="1039" max="1039" width="7.140625" style="18" customWidth="1"/>
    <col min="1040" max="1040" width="11.42578125" style="18" customWidth="1"/>
    <col min="1041" max="1041" width="8.7109375" style="18" customWidth="1"/>
    <col min="1042" max="1042" width="10.28515625" style="18" customWidth="1"/>
    <col min="1043" max="1043" width="11.42578125" style="18" customWidth="1"/>
    <col min="1044" max="1044" width="17.28515625" style="18" customWidth="1"/>
    <col min="1045" max="1285" width="8.85546875" style="18"/>
    <col min="1286" max="1286" width="3.140625" style="18" customWidth="1"/>
    <col min="1287" max="1287" width="10.140625" style="18" customWidth="1"/>
    <col min="1288" max="1288" width="11.42578125" style="18" customWidth="1"/>
    <col min="1289" max="1289" width="8.42578125" style="18" customWidth="1"/>
    <col min="1290" max="1290" width="10.28515625" style="18" customWidth="1"/>
    <col min="1291" max="1291" width="6.140625" style="18" customWidth="1"/>
    <col min="1292" max="1292" width="11.42578125" style="18" customWidth="1"/>
    <col min="1293" max="1293" width="12.28515625" style="18" customWidth="1"/>
    <col min="1294" max="1294" width="12.7109375" style="18" customWidth="1"/>
    <col min="1295" max="1295" width="7.140625" style="18" customWidth="1"/>
    <col min="1296" max="1296" width="11.42578125" style="18" customWidth="1"/>
    <col min="1297" max="1297" width="8.7109375" style="18" customWidth="1"/>
    <col min="1298" max="1298" width="10.28515625" style="18" customWidth="1"/>
    <col min="1299" max="1299" width="11.42578125" style="18" customWidth="1"/>
    <col min="1300" max="1300" width="17.28515625" style="18" customWidth="1"/>
    <col min="1301" max="1541" width="8.85546875" style="18"/>
    <col min="1542" max="1542" width="3.140625" style="18" customWidth="1"/>
    <col min="1543" max="1543" width="10.140625" style="18" customWidth="1"/>
    <col min="1544" max="1544" width="11.42578125" style="18" customWidth="1"/>
    <col min="1545" max="1545" width="8.42578125" style="18" customWidth="1"/>
    <col min="1546" max="1546" width="10.28515625" style="18" customWidth="1"/>
    <col min="1547" max="1547" width="6.140625" style="18" customWidth="1"/>
    <col min="1548" max="1548" width="11.42578125" style="18" customWidth="1"/>
    <col min="1549" max="1549" width="12.28515625" style="18" customWidth="1"/>
    <col min="1550" max="1550" width="12.7109375" style="18" customWidth="1"/>
    <col min="1551" max="1551" width="7.140625" style="18" customWidth="1"/>
    <col min="1552" max="1552" width="11.42578125" style="18" customWidth="1"/>
    <col min="1553" max="1553" width="8.7109375" style="18" customWidth="1"/>
    <col min="1554" max="1554" width="10.28515625" style="18" customWidth="1"/>
    <col min="1555" max="1555" width="11.42578125" style="18" customWidth="1"/>
    <col min="1556" max="1556" width="17.28515625" style="18" customWidth="1"/>
    <col min="1557" max="1797" width="8.85546875" style="18"/>
    <col min="1798" max="1798" width="3.140625" style="18" customWidth="1"/>
    <col min="1799" max="1799" width="10.140625" style="18" customWidth="1"/>
    <col min="1800" max="1800" width="11.42578125" style="18" customWidth="1"/>
    <col min="1801" max="1801" width="8.42578125" style="18" customWidth="1"/>
    <col min="1802" max="1802" width="10.28515625" style="18" customWidth="1"/>
    <col min="1803" max="1803" width="6.140625" style="18" customWidth="1"/>
    <col min="1804" max="1804" width="11.42578125" style="18" customWidth="1"/>
    <col min="1805" max="1805" width="12.28515625" style="18" customWidth="1"/>
    <col min="1806" max="1806" width="12.7109375" style="18" customWidth="1"/>
    <col min="1807" max="1807" width="7.140625" style="18" customWidth="1"/>
    <col min="1808" max="1808" width="11.42578125" style="18" customWidth="1"/>
    <col min="1809" max="1809" width="8.7109375" style="18" customWidth="1"/>
    <col min="1810" max="1810" width="10.28515625" style="18" customWidth="1"/>
    <col min="1811" max="1811" width="11.42578125" style="18" customWidth="1"/>
    <col min="1812" max="1812" width="17.28515625" style="18" customWidth="1"/>
    <col min="1813" max="2053" width="8.85546875" style="18"/>
    <col min="2054" max="2054" width="3.140625" style="18" customWidth="1"/>
    <col min="2055" max="2055" width="10.140625" style="18" customWidth="1"/>
    <col min="2056" max="2056" width="11.42578125" style="18" customWidth="1"/>
    <col min="2057" max="2057" width="8.42578125" style="18" customWidth="1"/>
    <col min="2058" max="2058" width="10.28515625" style="18" customWidth="1"/>
    <col min="2059" max="2059" width="6.140625" style="18" customWidth="1"/>
    <col min="2060" max="2060" width="11.42578125" style="18" customWidth="1"/>
    <col min="2061" max="2061" width="12.28515625" style="18" customWidth="1"/>
    <col min="2062" max="2062" width="12.7109375" style="18" customWidth="1"/>
    <col min="2063" max="2063" width="7.140625" style="18" customWidth="1"/>
    <col min="2064" max="2064" width="11.42578125" style="18" customWidth="1"/>
    <col min="2065" max="2065" width="8.7109375" style="18" customWidth="1"/>
    <col min="2066" max="2066" width="10.28515625" style="18" customWidth="1"/>
    <col min="2067" max="2067" width="11.42578125" style="18" customWidth="1"/>
    <col min="2068" max="2068" width="17.28515625" style="18" customWidth="1"/>
    <col min="2069" max="2309" width="8.85546875" style="18"/>
    <col min="2310" max="2310" width="3.140625" style="18" customWidth="1"/>
    <col min="2311" max="2311" width="10.140625" style="18" customWidth="1"/>
    <col min="2312" max="2312" width="11.42578125" style="18" customWidth="1"/>
    <col min="2313" max="2313" width="8.42578125" style="18" customWidth="1"/>
    <col min="2314" max="2314" width="10.28515625" style="18" customWidth="1"/>
    <col min="2315" max="2315" width="6.140625" style="18" customWidth="1"/>
    <col min="2316" max="2316" width="11.42578125" style="18" customWidth="1"/>
    <col min="2317" max="2317" width="12.28515625" style="18" customWidth="1"/>
    <col min="2318" max="2318" width="12.7109375" style="18" customWidth="1"/>
    <col min="2319" max="2319" width="7.140625" style="18" customWidth="1"/>
    <col min="2320" max="2320" width="11.42578125" style="18" customWidth="1"/>
    <col min="2321" max="2321" width="8.7109375" style="18" customWidth="1"/>
    <col min="2322" max="2322" width="10.28515625" style="18" customWidth="1"/>
    <col min="2323" max="2323" width="11.42578125" style="18" customWidth="1"/>
    <col min="2324" max="2324" width="17.28515625" style="18" customWidth="1"/>
    <col min="2325" max="2565" width="8.85546875" style="18"/>
    <col min="2566" max="2566" width="3.140625" style="18" customWidth="1"/>
    <col min="2567" max="2567" width="10.140625" style="18" customWidth="1"/>
    <col min="2568" max="2568" width="11.42578125" style="18" customWidth="1"/>
    <col min="2569" max="2569" width="8.42578125" style="18" customWidth="1"/>
    <col min="2570" max="2570" width="10.28515625" style="18" customWidth="1"/>
    <col min="2571" max="2571" width="6.140625" style="18" customWidth="1"/>
    <col min="2572" max="2572" width="11.42578125" style="18" customWidth="1"/>
    <col min="2573" max="2573" width="12.28515625" style="18" customWidth="1"/>
    <col min="2574" max="2574" width="12.7109375" style="18" customWidth="1"/>
    <col min="2575" max="2575" width="7.140625" style="18" customWidth="1"/>
    <col min="2576" max="2576" width="11.42578125" style="18" customWidth="1"/>
    <col min="2577" max="2577" width="8.7109375" style="18" customWidth="1"/>
    <col min="2578" max="2578" width="10.28515625" style="18" customWidth="1"/>
    <col min="2579" max="2579" width="11.42578125" style="18" customWidth="1"/>
    <col min="2580" max="2580" width="17.28515625" style="18" customWidth="1"/>
    <col min="2581" max="2821" width="8.85546875" style="18"/>
    <col min="2822" max="2822" width="3.140625" style="18" customWidth="1"/>
    <col min="2823" max="2823" width="10.140625" style="18" customWidth="1"/>
    <col min="2824" max="2824" width="11.42578125" style="18" customWidth="1"/>
    <col min="2825" max="2825" width="8.42578125" style="18" customWidth="1"/>
    <col min="2826" max="2826" width="10.28515625" style="18" customWidth="1"/>
    <col min="2827" max="2827" width="6.140625" style="18" customWidth="1"/>
    <col min="2828" max="2828" width="11.42578125" style="18" customWidth="1"/>
    <col min="2829" max="2829" width="12.28515625" style="18" customWidth="1"/>
    <col min="2830" max="2830" width="12.7109375" style="18" customWidth="1"/>
    <col min="2831" max="2831" width="7.140625" style="18" customWidth="1"/>
    <col min="2832" max="2832" width="11.42578125" style="18" customWidth="1"/>
    <col min="2833" max="2833" width="8.7109375" style="18" customWidth="1"/>
    <col min="2834" max="2834" width="10.28515625" style="18" customWidth="1"/>
    <col min="2835" max="2835" width="11.42578125" style="18" customWidth="1"/>
    <col min="2836" max="2836" width="17.28515625" style="18" customWidth="1"/>
    <col min="2837" max="3077" width="8.85546875" style="18"/>
    <col min="3078" max="3078" width="3.140625" style="18" customWidth="1"/>
    <col min="3079" max="3079" width="10.140625" style="18" customWidth="1"/>
    <col min="3080" max="3080" width="11.42578125" style="18" customWidth="1"/>
    <col min="3081" max="3081" width="8.42578125" style="18" customWidth="1"/>
    <col min="3082" max="3082" width="10.28515625" style="18" customWidth="1"/>
    <col min="3083" max="3083" width="6.140625" style="18" customWidth="1"/>
    <col min="3084" max="3084" width="11.42578125" style="18" customWidth="1"/>
    <col min="3085" max="3085" width="12.28515625" style="18" customWidth="1"/>
    <col min="3086" max="3086" width="12.7109375" style="18" customWidth="1"/>
    <col min="3087" max="3087" width="7.140625" style="18" customWidth="1"/>
    <col min="3088" max="3088" width="11.42578125" style="18" customWidth="1"/>
    <col min="3089" max="3089" width="8.7109375" style="18" customWidth="1"/>
    <col min="3090" max="3090" width="10.28515625" style="18" customWidth="1"/>
    <col min="3091" max="3091" width="11.42578125" style="18" customWidth="1"/>
    <col min="3092" max="3092" width="17.28515625" style="18" customWidth="1"/>
    <col min="3093" max="3333" width="8.85546875" style="18"/>
    <col min="3334" max="3334" width="3.140625" style="18" customWidth="1"/>
    <col min="3335" max="3335" width="10.140625" style="18" customWidth="1"/>
    <col min="3336" max="3336" width="11.42578125" style="18" customWidth="1"/>
    <col min="3337" max="3337" width="8.42578125" style="18" customWidth="1"/>
    <col min="3338" max="3338" width="10.28515625" style="18" customWidth="1"/>
    <col min="3339" max="3339" width="6.140625" style="18" customWidth="1"/>
    <col min="3340" max="3340" width="11.42578125" style="18" customWidth="1"/>
    <col min="3341" max="3341" width="12.28515625" style="18" customWidth="1"/>
    <col min="3342" max="3342" width="12.7109375" style="18" customWidth="1"/>
    <col min="3343" max="3343" width="7.140625" style="18" customWidth="1"/>
    <col min="3344" max="3344" width="11.42578125" style="18" customWidth="1"/>
    <col min="3345" max="3345" width="8.7109375" style="18" customWidth="1"/>
    <col min="3346" max="3346" width="10.28515625" style="18" customWidth="1"/>
    <col min="3347" max="3347" width="11.42578125" style="18" customWidth="1"/>
    <col min="3348" max="3348" width="17.28515625" style="18" customWidth="1"/>
    <col min="3349" max="3589" width="8.85546875" style="18"/>
    <col min="3590" max="3590" width="3.140625" style="18" customWidth="1"/>
    <col min="3591" max="3591" width="10.140625" style="18" customWidth="1"/>
    <col min="3592" max="3592" width="11.42578125" style="18" customWidth="1"/>
    <col min="3593" max="3593" width="8.42578125" style="18" customWidth="1"/>
    <col min="3594" max="3594" width="10.28515625" style="18" customWidth="1"/>
    <col min="3595" max="3595" width="6.140625" style="18" customWidth="1"/>
    <col min="3596" max="3596" width="11.42578125" style="18" customWidth="1"/>
    <col min="3597" max="3597" width="12.28515625" style="18" customWidth="1"/>
    <col min="3598" max="3598" width="12.7109375" style="18" customWidth="1"/>
    <col min="3599" max="3599" width="7.140625" style="18" customWidth="1"/>
    <col min="3600" max="3600" width="11.42578125" style="18" customWidth="1"/>
    <col min="3601" max="3601" width="8.7109375" style="18" customWidth="1"/>
    <col min="3602" max="3602" width="10.28515625" style="18" customWidth="1"/>
    <col min="3603" max="3603" width="11.42578125" style="18" customWidth="1"/>
    <col min="3604" max="3604" width="17.28515625" style="18" customWidth="1"/>
    <col min="3605" max="3845" width="8.85546875" style="18"/>
    <col min="3846" max="3846" width="3.140625" style="18" customWidth="1"/>
    <col min="3847" max="3847" width="10.140625" style="18" customWidth="1"/>
    <col min="3848" max="3848" width="11.42578125" style="18" customWidth="1"/>
    <col min="3849" max="3849" width="8.42578125" style="18" customWidth="1"/>
    <col min="3850" max="3850" width="10.28515625" style="18" customWidth="1"/>
    <col min="3851" max="3851" width="6.140625" style="18" customWidth="1"/>
    <col min="3852" max="3852" width="11.42578125" style="18" customWidth="1"/>
    <col min="3853" max="3853" width="12.28515625" style="18" customWidth="1"/>
    <col min="3854" max="3854" width="12.7109375" style="18" customWidth="1"/>
    <col min="3855" max="3855" width="7.140625" style="18" customWidth="1"/>
    <col min="3856" max="3856" width="11.42578125" style="18" customWidth="1"/>
    <col min="3857" max="3857" width="8.7109375" style="18" customWidth="1"/>
    <col min="3858" max="3858" width="10.28515625" style="18" customWidth="1"/>
    <col min="3859" max="3859" width="11.42578125" style="18" customWidth="1"/>
    <col min="3860" max="3860" width="17.28515625" style="18" customWidth="1"/>
    <col min="3861" max="4101" width="8.85546875" style="18"/>
    <col min="4102" max="4102" width="3.140625" style="18" customWidth="1"/>
    <col min="4103" max="4103" width="10.140625" style="18" customWidth="1"/>
    <col min="4104" max="4104" width="11.42578125" style="18" customWidth="1"/>
    <col min="4105" max="4105" width="8.42578125" style="18" customWidth="1"/>
    <col min="4106" max="4106" width="10.28515625" style="18" customWidth="1"/>
    <col min="4107" max="4107" width="6.140625" style="18" customWidth="1"/>
    <col min="4108" max="4108" width="11.42578125" style="18" customWidth="1"/>
    <col min="4109" max="4109" width="12.28515625" style="18" customWidth="1"/>
    <col min="4110" max="4110" width="12.7109375" style="18" customWidth="1"/>
    <col min="4111" max="4111" width="7.140625" style="18" customWidth="1"/>
    <col min="4112" max="4112" width="11.42578125" style="18" customWidth="1"/>
    <col min="4113" max="4113" width="8.7109375" style="18" customWidth="1"/>
    <col min="4114" max="4114" width="10.28515625" style="18" customWidth="1"/>
    <col min="4115" max="4115" width="11.42578125" style="18" customWidth="1"/>
    <col min="4116" max="4116" width="17.28515625" style="18" customWidth="1"/>
    <col min="4117" max="4357" width="8.85546875" style="18"/>
    <col min="4358" max="4358" width="3.140625" style="18" customWidth="1"/>
    <col min="4359" max="4359" width="10.140625" style="18" customWidth="1"/>
    <col min="4360" max="4360" width="11.42578125" style="18" customWidth="1"/>
    <col min="4361" max="4361" width="8.42578125" style="18" customWidth="1"/>
    <col min="4362" max="4362" width="10.28515625" style="18" customWidth="1"/>
    <col min="4363" max="4363" width="6.140625" style="18" customWidth="1"/>
    <col min="4364" max="4364" width="11.42578125" style="18" customWidth="1"/>
    <col min="4365" max="4365" width="12.28515625" style="18" customWidth="1"/>
    <col min="4366" max="4366" width="12.7109375" style="18" customWidth="1"/>
    <col min="4367" max="4367" width="7.140625" style="18" customWidth="1"/>
    <col min="4368" max="4368" width="11.42578125" style="18" customWidth="1"/>
    <col min="4369" max="4369" width="8.7109375" style="18" customWidth="1"/>
    <col min="4370" max="4370" width="10.28515625" style="18" customWidth="1"/>
    <col min="4371" max="4371" width="11.42578125" style="18" customWidth="1"/>
    <col min="4372" max="4372" width="17.28515625" style="18" customWidth="1"/>
    <col min="4373" max="4613" width="8.85546875" style="18"/>
    <col min="4614" max="4614" width="3.140625" style="18" customWidth="1"/>
    <col min="4615" max="4615" width="10.140625" style="18" customWidth="1"/>
    <col min="4616" max="4616" width="11.42578125" style="18" customWidth="1"/>
    <col min="4617" max="4617" width="8.42578125" style="18" customWidth="1"/>
    <col min="4618" max="4618" width="10.28515625" style="18" customWidth="1"/>
    <col min="4619" max="4619" width="6.140625" style="18" customWidth="1"/>
    <col min="4620" max="4620" width="11.42578125" style="18" customWidth="1"/>
    <col min="4621" max="4621" width="12.28515625" style="18" customWidth="1"/>
    <col min="4622" max="4622" width="12.7109375" style="18" customWidth="1"/>
    <col min="4623" max="4623" width="7.140625" style="18" customWidth="1"/>
    <col min="4624" max="4624" width="11.42578125" style="18" customWidth="1"/>
    <col min="4625" max="4625" width="8.7109375" style="18" customWidth="1"/>
    <col min="4626" max="4626" width="10.28515625" style="18" customWidth="1"/>
    <col min="4627" max="4627" width="11.42578125" style="18" customWidth="1"/>
    <col min="4628" max="4628" width="17.28515625" style="18" customWidth="1"/>
    <col min="4629" max="4869" width="8.85546875" style="18"/>
    <col min="4870" max="4870" width="3.140625" style="18" customWidth="1"/>
    <col min="4871" max="4871" width="10.140625" style="18" customWidth="1"/>
    <col min="4872" max="4872" width="11.42578125" style="18" customWidth="1"/>
    <col min="4873" max="4873" width="8.42578125" style="18" customWidth="1"/>
    <col min="4874" max="4874" width="10.28515625" style="18" customWidth="1"/>
    <col min="4875" max="4875" width="6.140625" style="18" customWidth="1"/>
    <col min="4876" max="4876" width="11.42578125" style="18" customWidth="1"/>
    <col min="4877" max="4877" width="12.28515625" style="18" customWidth="1"/>
    <col min="4878" max="4878" width="12.7109375" style="18" customWidth="1"/>
    <col min="4879" max="4879" width="7.140625" style="18" customWidth="1"/>
    <col min="4880" max="4880" width="11.42578125" style="18" customWidth="1"/>
    <col min="4881" max="4881" width="8.7109375" style="18" customWidth="1"/>
    <col min="4882" max="4882" width="10.28515625" style="18" customWidth="1"/>
    <col min="4883" max="4883" width="11.42578125" style="18" customWidth="1"/>
    <col min="4884" max="4884" width="17.28515625" style="18" customWidth="1"/>
    <col min="4885" max="5125" width="8.85546875" style="18"/>
    <col min="5126" max="5126" width="3.140625" style="18" customWidth="1"/>
    <col min="5127" max="5127" width="10.140625" style="18" customWidth="1"/>
    <col min="5128" max="5128" width="11.42578125" style="18" customWidth="1"/>
    <col min="5129" max="5129" width="8.42578125" style="18" customWidth="1"/>
    <col min="5130" max="5130" width="10.28515625" style="18" customWidth="1"/>
    <col min="5131" max="5131" width="6.140625" style="18" customWidth="1"/>
    <col min="5132" max="5132" width="11.42578125" style="18" customWidth="1"/>
    <col min="5133" max="5133" width="12.28515625" style="18" customWidth="1"/>
    <col min="5134" max="5134" width="12.7109375" style="18" customWidth="1"/>
    <col min="5135" max="5135" width="7.140625" style="18" customWidth="1"/>
    <col min="5136" max="5136" width="11.42578125" style="18" customWidth="1"/>
    <col min="5137" max="5137" width="8.7109375" style="18" customWidth="1"/>
    <col min="5138" max="5138" width="10.28515625" style="18" customWidth="1"/>
    <col min="5139" max="5139" width="11.42578125" style="18" customWidth="1"/>
    <col min="5140" max="5140" width="17.28515625" style="18" customWidth="1"/>
    <col min="5141" max="5381" width="8.85546875" style="18"/>
    <col min="5382" max="5382" width="3.140625" style="18" customWidth="1"/>
    <col min="5383" max="5383" width="10.140625" style="18" customWidth="1"/>
    <col min="5384" max="5384" width="11.42578125" style="18" customWidth="1"/>
    <col min="5385" max="5385" width="8.42578125" style="18" customWidth="1"/>
    <col min="5386" max="5386" width="10.28515625" style="18" customWidth="1"/>
    <col min="5387" max="5387" width="6.140625" style="18" customWidth="1"/>
    <col min="5388" max="5388" width="11.42578125" style="18" customWidth="1"/>
    <col min="5389" max="5389" width="12.28515625" style="18" customWidth="1"/>
    <col min="5390" max="5390" width="12.7109375" style="18" customWidth="1"/>
    <col min="5391" max="5391" width="7.140625" style="18" customWidth="1"/>
    <col min="5392" max="5392" width="11.42578125" style="18" customWidth="1"/>
    <col min="5393" max="5393" width="8.7109375" style="18" customWidth="1"/>
    <col min="5394" max="5394" width="10.28515625" style="18" customWidth="1"/>
    <col min="5395" max="5395" width="11.42578125" style="18" customWidth="1"/>
    <col min="5396" max="5396" width="17.28515625" style="18" customWidth="1"/>
    <col min="5397" max="5637" width="8.85546875" style="18"/>
    <col min="5638" max="5638" width="3.140625" style="18" customWidth="1"/>
    <col min="5639" max="5639" width="10.140625" style="18" customWidth="1"/>
    <col min="5640" max="5640" width="11.42578125" style="18" customWidth="1"/>
    <col min="5641" max="5641" width="8.42578125" style="18" customWidth="1"/>
    <col min="5642" max="5642" width="10.28515625" style="18" customWidth="1"/>
    <col min="5643" max="5643" width="6.140625" style="18" customWidth="1"/>
    <col min="5644" max="5644" width="11.42578125" style="18" customWidth="1"/>
    <col min="5645" max="5645" width="12.28515625" style="18" customWidth="1"/>
    <col min="5646" max="5646" width="12.7109375" style="18" customWidth="1"/>
    <col min="5647" max="5647" width="7.140625" style="18" customWidth="1"/>
    <col min="5648" max="5648" width="11.42578125" style="18" customWidth="1"/>
    <col min="5649" max="5649" width="8.7109375" style="18" customWidth="1"/>
    <col min="5650" max="5650" width="10.28515625" style="18" customWidth="1"/>
    <col min="5651" max="5651" width="11.42578125" style="18" customWidth="1"/>
    <col min="5652" max="5652" width="17.28515625" style="18" customWidth="1"/>
    <col min="5653" max="5893" width="8.85546875" style="18"/>
    <col min="5894" max="5894" width="3.140625" style="18" customWidth="1"/>
    <col min="5895" max="5895" width="10.140625" style="18" customWidth="1"/>
    <col min="5896" max="5896" width="11.42578125" style="18" customWidth="1"/>
    <col min="5897" max="5897" width="8.42578125" style="18" customWidth="1"/>
    <col min="5898" max="5898" width="10.28515625" style="18" customWidth="1"/>
    <col min="5899" max="5899" width="6.140625" style="18" customWidth="1"/>
    <col min="5900" max="5900" width="11.42578125" style="18" customWidth="1"/>
    <col min="5901" max="5901" width="12.28515625" style="18" customWidth="1"/>
    <col min="5902" max="5902" width="12.7109375" style="18" customWidth="1"/>
    <col min="5903" max="5903" width="7.140625" style="18" customWidth="1"/>
    <col min="5904" max="5904" width="11.42578125" style="18" customWidth="1"/>
    <col min="5905" max="5905" width="8.7109375" style="18" customWidth="1"/>
    <col min="5906" max="5906" width="10.28515625" style="18" customWidth="1"/>
    <col min="5907" max="5907" width="11.42578125" style="18" customWidth="1"/>
    <col min="5908" max="5908" width="17.28515625" style="18" customWidth="1"/>
    <col min="5909" max="6149" width="8.85546875" style="18"/>
    <col min="6150" max="6150" width="3.140625" style="18" customWidth="1"/>
    <col min="6151" max="6151" width="10.140625" style="18" customWidth="1"/>
    <col min="6152" max="6152" width="11.42578125" style="18" customWidth="1"/>
    <col min="6153" max="6153" width="8.42578125" style="18" customWidth="1"/>
    <col min="6154" max="6154" width="10.28515625" style="18" customWidth="1"/>
    <col min="6155" max="6155" width="6.140625" style="18" customWidth="1"/>
    <col min="6156" max="6156" width="11.42578125" style="18" customWidth="1"/>
    <col min="6157" max="6157" width="12.28515625" style="18" customWidth="1"/>
    <col min="6158" max="6158" width="12.7109375" style="18" customWidth="1"/>
    <col min="6159" max="6159" width="7.140625" style="18" customWidth="1"/>
    <col min="6160" max="6160" width="11.42578125" style="18" customWidth="1"/>
    <col min="6161" max="6161" width="8.7109375" style="18" customWidth="1"/>
    <col min="6162" max="6162" width="10.28515625" style="18" customWidth="1"/>
    <col min="6163" max="6163" width="11.42578125" style="18" customWidth="1"/>
    <col min="6164" max="6164" width="17.28515625" style="18" customWidth="1"/>
    <col min="6165" max="6405" width="8.85546875" style="18"/>
    <col min="6406" max="6406" width="3.140625" style="18" customWidth="1"/>
    <col min="6407" max="6407" width="10.140625" style="18" customWidth="1"/>
    <col min="6408" max="6408" width="11.42578125" style="18" customWidth="1"/>
    <col min="6409" max="6409" width="8.42578125" style="18" customWidth="1"/>
    <col min="6410" max="6410" width="10.28515625" style="18" customWidth="1"/>
    <col min="6411" max="6411" width="6.140625" style="18" customWidth="1"/>
    <col min="6412" max="6412" width="11.42578125" style="18" customWidth="1"/>
    <col min="6413" max="6413" width="12.28515625" style="18" customWidth="1"/>
    <col min="6414" max="6414" width="12.7109375" style="18" customWidth="1"/>
    <col min="6415" max="6415" width="7.140625" style="18" customWidth="1"/>
    <col min="6416" max="6416" width="11.42578125" style="18" customWidth="1"/>
    <col min="6417" max="6417" width="8.7109375" style="18" customWidth="1"/>
    <col min="6418" max="6418" width="10.28515625" style="18" customWidth="1"/>
    <col min="6419" max="6419" width="11.42578125" style="18" customWidth="1"/>
    <col min="6420" max="6420" width="17.28515625" style="18" customWidth="1"/>
    <col min="6421" max="6661" width="8.85546875" style="18"/>
    <col min="6662" max="6662" width="3.140625" style="18" customWidth="1"/>
    <col min="6663" max="6663" width="10.140625" style="18" customWidth="1"/>
    <col min="6664" max="6664" width="11.42578125" style="18" customWidth="1"/>
    <col min="6665" max="6665" width="8.42578125" style="18" customWidth="1"/>
    <col min="6666" max="6666" width="10.28515625" style="18" customWidth="1"/>
    <col min="6667" max="6667" width="6.140625" style="18" customWidth="1"/>
    <col min="6668" max="6668" width="11.42578125" style="18" customWidth="1"/>
    <col min="6669" max="6669" width="12.28515625" style="18" customWidth="1"/>
    <col min="6670" max="6670" width="12.7109375" style="18" customWidth="1"/>
    <col min="6671" max="6671" width="7.140625" style="18" customWidth="1"/>
    <col min="6672" max="6672" width="11.42578125" style="18" customWidth="1"/>
    <col min="6673" max="6673" width="8.7109375" style="18" customWidth="1"/>
    <col min="6674" max="6674" width="10.28515625" style="18" customWidth="1"/>
    <col min="6675" max="6675" width="11.42578125" style="18" customWidth="1"/>
    <col min="6676" max="6676" width="17.28515625" style="18" customWidth="1"/>
    <col min="6677" max="6917" width="8.85546875" style="18"/>
    <col min="6918" max="6918" width="3.140625" style="18" customWidth="1"/>
    <col min="6919" max="6919" width="10.140625" style="18" customWidth="1"/>
    <col min="6920" max="6920" width="11.42578125" style="18" customWidth="1"/>
    <col min="6921" max="6921" width="8.42578125" style="18" customWidth="1"/>
    <col min="6922" max="6922" width="10.28515625" style="18" customWidth="1"/>
    <col min="6923" max="6923" width="6.140625" style="18" customWidth="1"/>
    <col min="6924" max="6924" width="11.42578125" style="18" customWidth="1"/>
    <col min="6925" max="6925" width="12.28515625" style="18" customWidth="1"/>
    <col min="6926" max="6926" width="12.7109375" style="18" customWidth="1"/>
    <col min="6927" max="6927" width="7.140625" style="18" customWidth="1"/>
    <col min="6928" max="6928" width="11.42578125" style="18" customWidth="1"/>
    <col min="6929" max="6929" width="8.7109375" style="18" customWidth="1"/>
    <col min="6930" max="6930" width="10.28515625" style="18" customWidth="1"/>
    <col min="6931" max="6931" width="11.42578125" style="18" customWidth="1"/>
    <col min="6932" max="6932" width="17.28515625" style="18" customWidth="1"/>
    <col min="6933" max="7173" width="8.85546875" style="18"/>
    <col min="7174" max="7174" width="3.140625" style="18" customWidth="1"/>
    <col min="7175" max="7175" width="10.140625" style="18" customWidth="1"/>
    <col min="7176" max="7176" width="11.42578125" style="18" customWidth="1"/>
    <col min="7177" max="7177" width="8.42578125" style="18" customWidth="1"/>
    <col min="7178" max="7178" width="10.28515625" style="18" customWidth="1"/>
    <col min="7179" max="7179" width="6.140625" style="18" customWidth="1"/>
    <col min="7180" max="7180" width="11.42578125" style="18" customWidth="1"/>
    <col min="7181" max="7181" width="12.28515625" style="18" customWidth="1"/>
    <col min="7182" max="7182" width="12.7109375" style="18" customWidth="1"/>
    <col min="7183" max="7183" width="7.140625" style="18" customWidth="1"/>
    <col min="7184" max="7184" width="11.42578125" style="18" customWidth="1"/>
    <col min="7185" max="7185" width="8.7109375" style="18" customWidth="1"/>
    <col min="7186" max="7186" width="10.28515625" style="18" customWidth="1"/>
    <col min="7187" max="7187" width="11.42578125" style="18" customWidth="1"/>
    <col min="7188" max="7188" width="17.28515625" style="18" customWidth="1"/>
    <col min="7189" max="7429" width="8.85546875" style="18"/>
    <col min="7430" max="7430" width="3.140625" style="18" customWidth="1"/>
    <col min="7431" max="7431" width="10.140625" style="18" customWidth="1"/>
    <col min="7432" max="7432" width="11.42578125" style="18" customWidth="1"/>
    <col min="7433" max="7433" width="8.42578125" style="18" customWidth="1"/>
    <col min="7434" max="7434" width="10.28515625" style="18" customWidth="1"/>
    <col min="7435" max="7435" width="6.140625" style="18" customWidth="1"/>
    <col min="7436" max="7436" width="11.42578125" style="18" customWidth="1"/>
    <col min="7437" max="7437" width="12.28515625" style="18" customWidth="1"/>
    <col min="7438" max="7438" width="12.7109375" style="18" customWidth="1"/>
    <col min="7439" max="7439" width="7.140625" style="18" customWidth="1"/>
    <col min="7440" max="7440" width="11.42578125" style="18" customWidth="1"/>
    <col min="7441" max="7441" width="8.7109375" style="18" customWidth="1"/>
    <col min="7442" max="7442" width="10.28515625" style="18" customWidth="1"/>
    <col min="7443" max="7443" width="11.42578125" style="18" customWidth="1"/>
    <col min="7444" max="7444" width="17.28515625" style="18" customWidth="1"/>
    <col min="7445" max="7685" width="8.85546875" style="18"/>
    <col min="7686" max="7686" width="3.140625" style="18" customWidth="1"/>
    <col min="7687" max="7687" width="10.140625" style="18" customWidth="1"/>
    <col min="7688" max="7688" width="11.42578125" style="18" customWidth="1"/>
    <col min="7689" max="7689" width="8.42578125" style="18" customWidth="1"/>
    <col min="7690" max="7690" width="10.28515625" style="18" customWidth="1"/>
    <col min="7691" max="7691" width="6.140625" style="18" customWidth="1"/>
    <col min="7692" max="7692" width="11.42578125" style="18" customWidth="1"/>
    <col min="7693" max="7693" width="12.28515625" style="18" customWidth="1"/>
    <col min="7694" max="7694" width="12.7109375" style="18" customWidth="1"/>
    <col min="7695" max="7695" width="7.140625" style="18" customWidth="1"/>
    <col min="7696" max="7696" width="11.42578125" style="18" customWidth="1"/>
    <col min="7697" max="7697" width="8.7109375" style="18" customWidth="1"/>
    <col min="7698" max="7698" width="10.28515625" style="18" customWidth="1"/>
    <col min="7699" max="7699" width="11.42578125" style="18" customWidth="1"/>
    <col min="7700" max="7700" width="17.28515625" style="18" customWidth="1"/>
    <col min="7701" max="7941" width="8.85546875" style="18"/>
    <col min="7942" max="7942" width="3.140625" style="18" customWidth="1"/>
    <col min="7943" max="7943" width="10.140625" style="18" customWidth="1"/>
    <col min="7944" max="7944" width="11.42578125" style="18" customWidth="1"/>
    <col min="7945" max="7945" width="8.42578125" style="18" customWidth="1"/>
    <col min="7946" max="7946" width="10.28515625" style="18" customWidth="1"/>
    <col min="7947" max="7947" width="6.140625" style="18" customWidth="1"/>
    <col min="7948" max="7948" width="11.42578125" style="18" customWidth="1"/>
    <col min="7949" max="7949" width="12.28515625" style="18" customWidth="1"/>
    <col min="7950" max="7950" width="12.7109375" style="18" customWidth="1"/>
    <col min="7951" max="7951" width="7.140625" style="18" customWidth="1"/>
    <col min="7952" max="7952" width="11.42578125" style="18" customWidth="1"/>
    <col min="7953" max="7953" width="8.7109375" style="18" customWidth="1"/>
    <col min="7954" max="7954" width="10.28515625" style="18" customWidth="1"/>
    <col min="7955" max="7955" width="11.42578125" style="18" customWidth="1"/>
    <col min="7956" max="7956" width="17.28515625" style="18" customWidth="1"/>
    <col min="7957" max="8197" width="8.85546875" style="18"/>
    <col min="8198" max="8198" width="3.140625" style="18" customWidth="1"/>
    <col min="8199" max="8199" width="10.140625" style="18" customWidth="1"/>
    <col min="8200" max="8200" width="11.42578125" style="18" customWidth="1"/>
    <col min="8201" max="8201" width="8.42578125" style="18" customWidth="1"/>
    <col min="8202" max="8202" width="10.28515625" style="18" customWidth="1"/>
    <col min="8203" max="8203" width="6.140625" style="18" customWidth="1"/>
    <col min="8204" max="8204" width="11.42578125" style="18" customWidth="1"/>
    <col min="8205" max="8205" width="12.28515625" style="18" customWidth="1"/>
    <col min="8206" max="8206" width="12.7109375" style="18" customWidth="1"/>
    <col min="8207" max="8207" width="7.140625" style="18" customWidth="1"/>
    <col min="8208" max="8208" width="11.42578125" style="18" customWidth="1"/>
    <col min="8209" max="8209" width="8.7109375" style="18" customWidth="1"/>
    <col min="8210" max="8210" width="10.28515625" style="18" customWidth="1"/>
    <col min="8211" max="8211" width="11.42578125" style="18" customWidth="1"/>
    <col min="8212" max="8212" width="17.28515625" style="18" customWidth="1"/>
    <col min="8213" max="8453" width="8.85546875" style="18"/>
    <col min="8454" max="8454" width="3.140625" style="18" customWidth="1"/>
    <col min="8455" max="8455" width="10.140625" style="18" customWidth="1"/>
    <col min="8456" max="8456" width="11.42578125" style="18" customWidth="1"/>
    <col min="8457" max="8457" width="8.42578125" style="18" customWidth="1"/>
    <col min="8458" max="8458" width="10.28515625" style="18" customWidth="1"/>
    <col min="8459" max="8459" width="6.140625" style="18" customWidth="1"/>
    <col min="8460" max="8460" width="11.42578125" style="18" customWidth="1"/>
    <col min="8461" max="8461" width="12.28515625" style="18" customWidth="1"/>
    <col min="8462" max="8462" width="12.7109375" style="18" customWidth="1"/>
    <col min="8463" max="8463" width="7.140625" style="18" customWidth="1"/>
    <col min="8464" max="8464" width="11.42578125" style="18" customWidth="1"/>
    <col min="8465" max="8465" width="8.7109375" style="18" customWidth="1"/>
    <col min="8466" max="8466" width="10.28515625" style="18" customWidth="1"/>
    <col min="8467" max="8467" width="11.42578125" style="18" customWidth="1"/>
    <col min="8468" max="8468" width="17.28515625" style="18" customWidth="1"/>
    <col min="8469" max="8709" width="8.85546875" style="18"/>
    <col min="8710" max="8710" width="3.140625" style="18" customWidth="1"/>
    <col min="8711" max="8711" width="10.140625" style="18" customWidth="1"/>
    <col min="8712" max="8712" width="11.42578125" style="18" customWidth="1"/>
    <col min="8713" max="8713" width="8.42578125" style="18" customWidth="1"/>
    <col min="8714" max="8714" width="10.28515625" style="18" customWidth="1"/>
    <col min="8715" max="8715" width="6.140625" style="18" customWidth="1"/>
    <col min="8716" max="8716" width="11.42578125" style="18" customWidth="1"/>
    <col min="8717" max="8717" width="12.28515625" style="18" customWidth="1"/>
    <col min="8718" max="8718" width="12.7109375" style="18" customWidth="1"/>
    <col min="8719" max="8719" width="7.140625" style="18" customWidth="1"/>
    <col min="8720" max="8720" width="11.42578125" style="18" customWidth="1"/>
    <col min="8721" max="8721" width="8.7109375" style="18" customWidth="1"/>
    <col min="8722" max="8722" width="10.28515625" style="18" customWidth="1"/>
    <col min="8723" max="8723" width="11.42578125" style="18" customWidth="1"/>
    <col min="8724" max="8724" width="17.28515625" style="18" customWidth="1"/>
    <col min="8725" max="8965" width="8.85546875" style="18"/>
    <col min="8966" max="8966" width="3.140625" style="18" customWidth="1"/>
    <col min="8967" max="8967" width="10.140625" style="18" customWidth="1"/>
    <col min="8968" max="8968" width="11.42578125" style="18" customWidth="1"/>
    <col min="8969" max="8969" width="8.42578125" style="18" customWidth="1"/>
    <col min="8970" max="8970" width="10.28515625" style="18" customWidth="1"/>
    <col min="8971" max="8971" width="6.140625" style="18" customWidth="1"/>
    <col min="8972" max="8972" width="11.42578125" style="18" customWidth="1"/>
    <col min="8973" max="8973" width="12.28515625" style="18" customWidth="1"/>
    <col min="8974" max="8974" width="12.7109375" style="18" customWidth="1"/>
    <col min="8975" max="8975" width="7.140625" style="18" customWidth="1"/>
    <col min="8976" max="8976" width="11.42578125" style="18" customWidth="1"/>
    <col min="8977" max="8977" width="8.7109375" style="18" customWidth="1"/>
    <col min="8978" max="8978" width="10.28515625" style="18" customWidth="1"/>
    <col min="8979" max="8979" width="11.42578125" style="18" customWidth="1"/>
    <col min="8980" max="8980" width="17.28515625" style="18" customWidth="1"/>
    <col min="8981" max="9221" width="8.85546875" style="18"/>
    <col min="9222" max="9222" width="3.140625" style="18" customWidth="1"/>
    <col min="9223" max="9223" width="10.140625" style="18" customWidth="1"/>
    <col min="9224" max="9224" width="11.42578125" style="18" customWidth="1"/>
    <col min="9225" max="9225" width="8.42578125" style="18" customWidth="1"/>
    <col min="9226" max="9226" width="10.28515625" style="18" customWidth="1"/>
    <col min="9227" max="9227" width="6.140625" style="18" customWidth="1"/>
    <col min="9228" max="9228" width="11.42578125" style="18" customWidth="1"/>
    <col min="9229" max="9229" width="12.28515625" style="18" customWidth="1"/>
    <col min="9230" max="9230" width="12.7109375" style="18" customWidth="1"/>
    <col min="9231" max="9231" width="7.140625" style="18" customWidth="1"/>
    <col min="9232" max="9232" width="11.42578125" style="18" customWidth="1"/>
    <col min="9233" max="9233" width="8.7109375" style="18" customWidth="1"/>
    <col min="9234" max="9234" width="10.28515625" style="18" customWidth="1"/>
    <col min="9235" max="9235" width="11.42578125" style="18" customWidth="1"/>
    <col min="9236" max="9236" width="17.28515625" style="18" customWidth="1"/>
    <col min="9237" max="9477" width="8.85546875" style="18"/>
    <col min="9478" max="9478" width="3.140625" style="18" customWidth="1"/>
    <col min="9479" max="9479" width="10.140625" style="18" customWidth="1"/>
    <col min="9480" max="9480" width="11.42578125" style="18" customWidth="1"/>
    <col min="9481" max="9481" width="8.42578125" style="18" customWidth="1"/>
    <col min="9482" max="9482" width="10.28515625" style="18" customWidth="1"/>
    <col min="9483" max="9483" width="6.140625" style="18" customWidth="1"/>
    <col min="9484" max="9484" width="11.42578125" style="18" customWidth="1"/>
    <col min="9485" max="9485" width="12.28515625" style="18" customWidth="1"/>
    <col min="9486" max="9486" width="12.7109375" style="18" customWidth="1"/>
    <col min="9487" max="9487" width="7.140625" style="18" customWidth="1"/>
    <col min="9488" max="9488" width="11.42578125" style="18" customWidth="1"/>
    <col min="9489" max="9489" width="8.7109375" style="18" customWidth="1"/>
    <col min="9490" max="9490" width="10.28515625" style="18" customWidth="1"/>
    <col min="9491" max="9491" width="11.42578125" style="18" customWidth="1"/>
    <col min="9492" max="9492" width="17.28515625" style="18" customWidth="1"/>
    <col min="9493" max="9733" width="8.85546875" style="18"/>
    <col min="9734" max="9734" width="3.140625" style="18" customWidth="1"/>
    <col min="9735" max="9735" width="10.140625" style="18" customWidth="1"/>
    <col min="9736" max="9736" width="11.42578125" style="18" customWidth="1"/>
    <col min="9737" max="9737" width="8.42578125" style="18" customWidth="1"/>
    <col min="9738" max="9738" width="10.28515625" style="18" customWidth="1"/>
    <col min="9739" max="9739" width="6.140625" style="18" customWidth="1"/>
    <col min="9740" max="9740" width="11.42578125" style="18" customWidth="1"/>
    <col min="9741" max="9741" width="12.28515625" style="18" customWidth="1"/>
    <col min="9742" max="9742" width="12.7109375" style="18" customWidth="1"/>
    <col min="9743" max="9743" width="7.140625" style="18" customWidth="1"/>
    <col min="9744" max="9744" width="11.42578125" style="18" customWidth="1"/>
    <col min="9745" max="9745" width="8.7109375" style="18" customWidth="1"/>
    <col min="9746" max="9746" width="10.28515625" style="18" customWidth="1"/>
    <col min="9747" max="9747" width="11.42578125" style="18" customWidth="1"/>
    <col min="9748" max="9748" width="17.28515625" style="18" customWidth="1"/>
    <col min="9749" max="9989" width="8.85546875" style="18"/>
    <col min="9990" max="9990" width="3.140625" style="18" customWidth="1"/>
    <col min="9991" max="9991" width="10.140625" style="18" customWidth="1"/>
    <col min="9992" max="9992" width="11.42578125" style="18" customWidth="1"/>
    <col min="9993" max="9993" width="8.42578125" style="18" customWidth="1"/>
    <col min="9994" max="9994" width="10.28515625" style="18" customWidth="1"/>
    <col min="9995" max="9995" width="6.140625" style="18" customWidth="1"/>
    <col min="9996" max="9996" width="11.42578125" style="18" customWidth="1"/>
    <col min="9997" max="9997" width="12.28515625" style="18" customWidth="1"/>
    <col min="9998" max="9998" width="12.7109375" style="18" customWidth="1"/>
    <col min="9999" max="9999" width="7.140625" style="18" customWidth="1"/>
    <col min="10000" max="10000" width="11.42578125" style="18" customWidth="1"/>
    <col min="10001" max="10001" width="8.7109375" style="18" customWidth="1"/>
    <col min="10002" max="10002" width="10.28515625" style="18" customWidth="1"/>
    <col min="10003" max="10003" width="11.42578125" style="18" customWidth="1"/>
    <col min="10004" max="10004" width="17.28515625" style="18" customWidth="1"/>
    <col min="10005" max="10245" width="8.85546875" style="18"/>
    <col min="10246" max="10246" width="3.140625" style="18" customWidth="1"/>
    <col min="10247" max="10247" width="10.140625" style="18" customWidth="1"/>
    <col min="10248" max="10248" width="11.42578125" style="18" customWidth="1"/>
    <col min="10249" max="10249" width="8.42578125" style="18" customWidth="1"/>
    <col min="10250" max="10250" width="10.28515625" style="18" customWidth="1"/>
    <col min="10251" max="10251" width="6.140625" style="18" customWidth="1"/>
    <col min="10252" max="10252" width="11.42578125" style="18" customWidth="1"/>
    <col min="10253" max="10253" width="12.28515625" style="18" customWidth="1"/>
    <col min="10254" max="10254" width="12.7109375" style="18" customWidth="1"/>
    <col min="10255" max="10255" width="7.140625" style="18" customWidth="1"/>
    <col min="10256" max="10256" width="11.42578125" style="18" customWidth="1"/>
    <col min="10257" max="10257" width="8.7109375" style="18" customWidth="1"/>
    <col min="10258" max="10258" width="10.28515625" style="18" customWidth="1"/>
    <col min="10259" max="10259" width="11.42578125" style="18" customWidth="1"/>
    <col min="10260" max="10260" width="17.28515625" style="18" customWidth="1"/>
    <col min="10261" max="10501" width="8.85546875" style="18"/>
    <col min="10502" max="10502" width="3.140625" style="18" customWidth="1"/>
    <col min="10503" max="10503" width="10.140625" style="18" customWidth="1"/>
    <col min="10504" max="10504" width="11.42578125" style="18" customWidth="1"/>
    <col min="10505" max="10505" width="8.42578125" style="18" customWidth="1"/>
    <col min="10506" max="10506" width="10.28515625" style="18" customWidth="1"/>
    <col min="10507" max="10507" width="6.140625" style="18" customWidth="1"/>
    <col min="10508" max="10508" width="11.42578125" style="18" customWidth="1"/>
    <col min="10509" max="10509" width="12.28515625" style="18" customWidth="1"/>
    <col min="10510" max="10510" width="12.7109375" style="18" customWidth="1"/>
    <col min="10511" max="10511" width="7.140625" style="18" customWidth="1"/>
    <col min="10512" max="10512" width="11.42578125" style="18" customWidth="1"/>
    <col min="10513" max="10513" width="8.7109375" style="18" customWidth="1"/>
    <col min="10514" max="10514" width="10.28515625" style="18" customWidth="1"/>
    <col min="10515" max="10515" width="11.42578125" style="18" customWidth="1"/>
    <col min="10516" max="10516" width="17.28515625" style="18" customWidth="1"/>
    <col min="10517" max="10757" width="8.85546875" style="18"/>
    <col min="10758" max="10758" width="3.140625" style="18" customWidth="1"/>
    <col min="10759" max="10759" width="10.140625" style="18" customWidth="1"/>
    <col min="10760" max="10760" width="11.42578125" style="18" customWidth="1"/>
    <col min="10761" max="10761" width="8.42578125" style="18" customWidth="1"/>
    <col min="10762" max="10762" width="10.28515625" style="18" customWidth="1"/>
    <col min="10763" max="10763" width="6.140625" style="18" customWidth="1"/>
    <col min="10764" max="10764" width="11.42578125" style="18" customWidth="1"/>
    <col min="10765" max="10765" width="12.28515625" style="18" customWidth="1"/>
    <col min="10766" max="10766" width="12.7109375" style="18" customWidth="1"/>
    <col min="10767" max="10767" width="7.140625" style="18" customWidth="1"/>
    <col min="10768" max="10768" width="11.42578125" style="18" customWidth="1"/>
    <col min="10769" max="10769" width="8.7109375" style="18" customWidth="1"/>
    <col min="10770" max="10770" width="10.28515625" style="18" customWidth="1"/>
    <col min="10771" max="10771" width="11.42578125" style="18" customWidth="1"/>
    <col min="10772" max="10772" width="17.28515625" style="18" customWidth="1"/>
    <col min="10773" max="11013" width="8.85546875" style="18"/>
    <col min="11014" max="11014" width="3.140625" style="18" customWidth="1"/>
    <col min="11015" max="11015" width="10.140625" style="18" customWidth="1"/>
    <col min="11016" max="11016" width="11.42578125" style="18" customWidth="1"/>
    <col min="11017" max="11017" width="8.42578125" style="18" customWidth="1"/>
    <col min="11018" max="11018" width="10.28515625" style="18" customWidth="1"/>
    <col min="11019" max="11019" width="6.140625" style="18" customWidth="1"/>
    <col min="11020" max="11020" width="11.42578125" style="18" customWidth="1"/>
    <col min="11021" max="11021" width="12.28515625" style="18" customWidth="1"/>
    <col min="11022" max="11022" width="12.7109375" style="18" customWidth="1"/>
    <col min="11023" max="11023" width="7.140625" style="18" customWidth="1"/>
    <col min="11024" max="11024" width="11.42578125" style="18" customWidth="1"/>
    <col min="11025" max="11025" width="8.7109375" style="18" customWidth="1"/>
    <col min="11026" max="11026" width="10.28515625" style="18" customWidth="1"/>
    <col min="11027" max="11027" width="11.42578125" style="18" customWidth="1"/>
    <col min="11028" max="11028" width="17.28515625" style="18" customWidth="1"/>
    <col min="11029" max="11269" width="8.85546875" style="18"/>
    <col min="11270" max="11270" width="3.140625" style="18" customWidth="1"/>
    <col min="11271" max="11271" width="10.140625" style="18" customWidth="1"/>
    <col min="11272" max="11272" width="11.42578125" style="18" customWidth="1"/>
    <col min="11273" max="11273" width="8.42578125" style="18" customWidth="1"/>
    <col min="11274" max="11274" width="10.28515625" style="18" customWidth="1"/>
    <col min="11275" max="11275" width="6.140625" style="18" customWidth="1"/>
    <col min="11276" max="11276" width="11.42578125" style="18" customWidth="1"/>
    <col min="11277" max="11277" width="12.28515625" style="18" customWidth="1"/>
    <col min="11278" max="11278" width="12.7109375" style="18" customWidth="1"/>
    <col min="11279" max="11279" width="7.140625" style="18" customWidth="1"/>
    <col min="11280" max="11280" width="11.42578125" style="18" customWidth="1"/>
    <col min="11281" max="11281" width="8.7109375" style="18" customWidth="1"/>
    <col min="11282" max="11282" width="10.28515625" style="18" customWidth="1"/>
    <col min="11283" max="11283" width="11.42578125" style="18" customWidth="1"/>
    <col min="11284" max="11284" width="17.28515625" style="18" customWidth="1"/>
    <col min="11285" max="11525" width="8.85546875" style="18"/>
    <col min="11526" max="11526" width="3.140625" style="18" customWidth="1"/>
    <col min="11527" max="11527" width="10.140625" style="18" customWidth="1"/>
    <col min="11528" max="11528" width="11.42578125" style="18" customWidth="1"/>
    <col min="11529" max="11529" width="8.42578125" style="18" customWidth="1"/>
    <col min="11530" max="11530" width="10.28515625" style="18" customWidth="1"/>
    <col min="11531" max="11531" width="6.140625" style="18" customWidth="1"/>
    <col min="11532" max="11532" width="11.42578125" style="18" customWidth="1"/>
    <col min="11533" max="11533" width="12.28515625" style="18" customWidth="1"/>
    <col min="11534" max="11534" width="12.7109375" style="18" customWidth="1"/>
    <col min="11535" max="11535" width="7.140625" style="18" customWidth="1"/>
    <col min="11536" max="11536" width="11.42578125" style="18" customWidth="1"/>
    <col min="11537" max="11537" width="8.7109375" style="18" customWidth="1"/>
    <col min="11538" max="11538" width="10.28515625" style="18" customWidth="1"/>
    <col min="11539" max="11539" width="11.42578125" style="18" customWidth="1"/>
    <col min="11540" max="11540" width="17.28515625" style="18" customWidth="1"/>
    <col min="11541" max="11781" width="8.85546875" style="18"/>
    <col min="11782" max="11782" width="3.140625" style="18" customWidth="1"/>
    <col min="11783" max="11783" width="10.140625" style="18" customWidth="1"/>
    <col min="11784" max="11784" width="11.42578125" style="18" customWidth="1"/>
    <col min="11785" max="11785" width="8.42578125" style="18" customWidth="1"/>
    <col min="11786" max="11786" width="10.28515625" style="18" customWidth="1"/>
    <col min="11787" max="11787" width="6.140625" style="18" customWidth="1"/>
    <col min="11788" max="11788" width="11.42578125" style="18" customWidth="1"/>
    <col min="11789" max="11789" width="12.28515625" style="18" customWidth="1"/>
    <col min="11790" max="11790" width="12.7109375" style="18" customWidth="1"/>
    <col min="11791" max="11791" width="7.140625" style="18" customWidth="1"/>
    <col min="11792" max="11792" width="11.42578125" style="18" customWidth="1"/>
    <col min="11793" max="11793" width="8.7109375" style="18" customWidth="1"/>
    <col min="11794" max="11794" width="10.28515625" style="18" customWidth="1"/>
    <col min="11795" max="11795" width="11.42578125" style="18" customWidth="1"/>
    <col min="11796" max="11796" width="17.28515625" style="18" customWidth="1"/>
    <col min="11797" max="12037" width="8.85546875" style="18"/>
    <col min="12038" max="12038" width="3.140625" style="18" customWidth="1"/>
    <col min="12039" max="12039" width="10.140625" style="18" customWidth="1"/>
    <col min="12040" max="12040" width="11.42578125" style="18" customWidth="1"/>
    <col min="12041" max="12041" width="8.42578125" style="18" customWidth="1"/>
    <col min="12042" max="12042" width="10.28515625" style="18" customWidth="1"/>
    <col min="12043" max="12043" width="6.140625" style="18" customWidth="1"/>
    <col min="12044" max="12044" width="11.42578125" style="18" customWidth="1"/>
    <col min="12045" max="12045" width="12.28515625" style="18" customWidth="1"/>
    <col min="12046" max="12046" width="12.7109375" style="18" customWidth="1"/>
    <col min="12047" max="12047" width="7.140625" style="18" customWidth="1"/>
    <col min="12048" max="12048" width="11.42578125" style="18" customWidth="1"/>
    <col min="12049" max="12049" width="8.7109375" style="18" customWidth="1"/>
    <col min="12050" max="12050" width="10.28515625" style="18" customWidth="1"/>
    <col min="12051" max="12051" width="11.42578125" style="18" customWidth="1"/>
    <col min="12052" max="12052" width="17.28515625" style="18" customWidth="1"/>
    <col min="12053" max="12293" width="8.85546875" style="18"/>
    <col min="12294" max="12294" width="3.140625" style="18" customWidth="1"/>
    <col min="12295" max="12295" width="10.140625" style="18" customWidth="1"/>
    <col min="12296" max="12296" width="11.42578125" style="18" customWidth="1"/>
    <col min="12297" max="12297" width="8.42578125" style="18" customWidth="1"/>
    <col min="12298" max="12298" width="10.28515625" style="18" customWidth="1"/>
    <col min="12299" max="12299" width="6.140625" style="18" customWidth="1"/>
    <col min="12300" max="12300" width="11.42578125" style="18" customWidth="1"/>
    <col min="12301" max="12301" width="12.28515625" style="18" customWidth="1"/>
    <col min="12302" max="12302" width="12.7109375" style="18" customWidth="1"/>
    <col min="12303" max="12303" width="7.140625" style="18" customWidth="1"/>
    <col min="12304" max="12304" width="11.42578125" style="18" customWidth="1"/>
    <col min="12305" max="12305" width="8.7109375" style="18" customWidth="1"/>
    <col min="12306" max="12306" width="10.28515625" style="18" customWidth="1"/>
    <col min="12307" max="12307" width="11.42578125" style="18" customWidth="1"/>
    <col min="12308" max="12308" width="17.28515625" style="18" customWidth="1"/>
    <col min="12309" max="12549" width="8.85546875" style="18"/>
    <col min="12550" max="12550" width="3.140625" style="18" customWidth="1"/>
    <col min="12551" max="12551" width="10.140625" style="18" customWidth="1"/>
    <col min="12552" max="12552" width="11.42578125" style="18" customWidth="1"/>
    <col min="12553" max="12553" width="8.42578125" style="18" customWidth="1"/>
    <col min="12554" max="12554" width="10.28515625" style="18" customWidth="1"/>
    <col min="12555" max="12555" width="6.140625" style="18" customWidth="1"/>
    <col min="12556" max="12556" width="11.42578125" style="18" customWidth="1"/>
    <col min="12557" max="12557" width="12.28515625" style="18" customWidth="1"/>
    <col min="12558" max="12558" width="12.7109375" style="18" customWidth="1"/>
    <col min="12559" max="12559" width="7.140625" style="18" customWidth="1"/>
    <col min="12560" max="12560" width="11.42578125" style="18" customWidth="1"/>
    <col min="12561" max="12561" width="8.7109375" style="18" customWidth="1"/>
    <col min="12562" max="12562" width="10.28515625" style="18" customWidth="1"/>
    <col min="12563" max="12563" width="11.42578125" style="18" customWidth="1"/>
    <col min="12564" max="12564" width="17.28515625" style="18" customWidth="1"/>
    <col min="12565" max="12805" width="8.85546875" style="18"/>
    <col min="12806" max="12806" width="3.140625" style="18" customWidth="1"/>
    <col min="12807" max="12807" width="10.140625" style="18" customWidth="1"/>
    <col min="12808" max="12808" width="11.42578125" style="18" customWidth="1"/>
    <col min="12809" max="12809" width="8.42578125" style="18" customWidth="1"/>
    <col min="12810" max="12810" width="10.28515625" style="18" customWidth="1"/>
    <col min="12811" max="12811" width="6.140625" style="18" customWidth="1"/>
    <col min="12812" max="12812" width="11.42578125" style="18" customWidth="1"/>
    <col min="12813" max="12813" width="12.28515625" style="18" customWidth="1"/>
    <col min="12814" max="12814" width="12.7109375" style="18" customWidth="1"/>
    <col min="12815" max="12815" width="7.140625" style="18" customWidth="1"/>
    <col min="12816" max="12816" width="11.42578125" style="18" customWidth="1"/>
    <col min="12817" max="12817" width="8.7109375" style="18" customWidth="1"/>
    <col min="12818" max="12818" width="10.28515625" style="18" customWidth="1"/>
    <col min="12819" max="12819" width="11.42578125" style="18" customWidth="1"/>
    <col min="12820" max="12820" width="17.28515625" style="18" customWidth="1"/>
    <col min="12821" max="13061" width="8.85546875" style="18"/>
    <col min="13062" max="13062" width="3.140625" style="18" customWidth="1"/>
    <col min="13063" max="13063" width="10.140625" style="18" customWidth="1"/>
    <col min="13064" max="13064" width="11.42578125" style="18" customWidth="1"/>
    <col min="13065" max="13065" width="8.42578125" style="18" customWidth="1"/>
    <col min="13066" max="13066" width="10.28515625" style="18" customWidth="1"/>
    <col min="13067" max="13067" width="6.140625" style="18" customWidth="1"/>
    <col min="13068" max="13068" width="11.42578125" style="18" customWidth="1"/>
    <col min="13069" max="13069" width="12.28515625" style="18" customWidth="1"/>
    <col min="13070" max="13070" width="12.7109375" style="18" customWidth="1"/>
    <col min="13071" max="13071" width="7.140625" style="18" customWidth="1"/>
    <col min="13072" max="13072" width="11.42578125" style="18" customWidth="1"/>
    <col min="13073" max="13073" width="8.7109375" style="18" customWidth="1"/>
    <col min="13074" max="13074" width="10.28515625" style="18" customWidth="1"/>
    <col min="13075" max="13075" width="11.42578125" style="18" customWidth="1"/>
    <col min="13076" max="13076" width="17.28515625" style="18" customWidth="1"/>
    <col min="13077" max="13317" width="8.85546875" style="18"/>
    <col min="13318" max="13318" width="3.140625" style="18" customWidth="1"/>
    <col min="13319" max="13319" width="10.140625" style="18" customWidth="1"/>
    <col min="13320" max="13320" width="11.42578125" style="18" customWidth="1"/>
    <col min="13321" max="13321" width="8.42578125" style="18" customWidth="1"/>
    <col min="13322" max="13322" width="10.28515625" style="18" customWidth="1"/>
    <col min="13323" max="13323" width="6.140625" style="18" customWidth="1"/>
    <col min="13324" max="13324" width="11.42578125" style="18" customWidth="1"/>
    <col min="13325" max="13325" width="12.28515625" style="18" customWidth="1"/>
    <col min="13326" max="13326" width="12.7109375" style="18" customWidth="1"/>
    <col min="13327" max="13327" width="7.140625" style="18" customWidth="1"/>
    <col min="13328" max="13328" width="11.42578125" style="18" customWidth="1"/>
    <col min="13329" max="13329" width="8.7109375" style="18" customWidth="1"/>
    <col min="13330" max="13330" width="10.28515625" style="18" customWidth="1"/>
    <col min="13331" max="13331" width="11.42578125" style="18" customWidth="1"/>
    <col min="13332" max="13332" width="17.28515625" style="18" customWidth="1"/>
    <col min="13333" max="13573" width="8.85546875" style="18"/>
    <col min="13574" max="13574" width="3.140625" style="18" customWidth="1"/>
    <col min="13575" max="13575" width="10.140625" style="18" customWidth="1"/>
    <col min="13576" max="13576" width="11.42578125" style="18" customWidth="1"/>
    <col min="13577" max="13577" width="8.42578125" style="18" customWidth="1"/>
    <col min="13578" max="13578" width="10.28515625" style="18" customWidth="1"/>
    <col min="13579" max="13579" width="6.140625" style="18" customWidth="1"/>
    <col min="13580" max="13580" width="11.42578125" style="18" customWidth="1"/>
    <col min="13581" max="13581" width="12.28515625" style="18" customWidth="1"/>
    <col min="13582" max="13582" width="12.7109375" style="18" customWidth="1"/>
    <col min="13583" max="13583" width="7.140625" style="18" customWidth="1"/>
    <col min="13584" max="13584" width="11.42578125" style="18" customWidth="1"/>
    <col min="13585" max="13585" width="8.7109375" style="18" customWidth="1"/>
    <col min="13586" max="13586" width="10.28515625" style="18" customWidth="1"/>
    <col min="13587" max="13587" width="11.42578125" style="18" customWidth="1"/>
    <col min="13588" max="13588" width="17.28515625" style="18" customWidth="1"/>
    <col min="13589" max="13829" width="8.85546875" style="18"/>
    <col min="13830" max="13830" width="3.140625" style="18" customWidth="1"/>
    <col min="13831" max="13831" width="10.140625" style="18" customWidth="1"/>
    <col min="13832" max="13832" width="11.42578125" style="18" customWidth="1"/>
    <col min="13833" max="13833" width="8.42578125" style="18" customWidth="1"/>
    <col min="13834" max="13834" width="10.28515625" style="18" customWidth="1"/>
    <col min="13835" max="13835" width="6.140625" style="18" customWidth="1"/>
    <col min="13836" max="13836" width="11.42578125" style="18" customWidth="1"/>
    <col min="13837" max="13837" width="12.28515625" style="18" customWidth="1"/>
    <col min="13838" max="13838" width="12.7109375" style="18" customWidth="1"/>
    <col min="13839" max="13839" width="7.140625" style="18" customWidth="1"/>
    <col min="13840" max="13840" width="11.42578125" style="18" customWidth="1"/>
    <col min="13841" max="13841" width="8.7109375" style="18" customWidth="1"/>
    <col min="13842" max="13842" width="10.28515625" style="18" customWidth="1"/>
    <col min="13843" max="13843" width="11.42578125" style="18" customWidth="1"/>
    <col min="13844" max="13844" width="17.28515625" style="18" customWidth="1"/>
    <col min="13845" max="14085" width="8.85546875" style="18"/>
    <col min="14086" max="14086" width="3.140625" style="18" customWidth="1"/>
    <col min="14087" max="14087" width="10.140625" style="18" customWidth="1"/>
    <col min="14088" max="14088" width="11.42578125" style="18" customWidth="1"/>
    <col min="14089" max="14089" width="8.42578125" style="18" customWidth="1"/>
    <col min="14090" max="14090" width="10.28515625" style="18" customWidth="1"/>
    <col min="14091" max="14091" width="6.140625" style="18" customWidth="1"/>
    <col min="14092" max="14092" width="11.42578125" style="18" customWidth="1"/>
    <col min="14093" max="14093" width="12.28515625" style="18" customWidth="1"/>
    <col min="14094" max="14094" width="12.7109375" style="18" customWidth="1"/>
    <col min="14095" max="14095" width="7.140625" style="18" customWidth="1"/>
    <col min="14096" max="14096" width="11.42578125" style="18" customWidth="1"/>
    <col min="14097" max="14097" width="8.7109375" style="18" customWidth="1"/>
    <col min="14098" max="14098" width="10.28515625" style="18" customWidth="1"/>
    <col min="14099" max="14099" width="11.42578125" style="18" customWidth="1"/>
    <col min="14100" max="14100" width="17.28515625" style="18" customWidth="1"/>
    <col min="14101" max="14341" width="8.85546875" style="18"/>
    <col min="14342" max="14342" width="3.140625" style="18" customWidth="1"/>
    <col min="14343" max="14343" width="10.140625" style="18" customWidth="1"/>
    <col min="14344" max="14344" width="11.42578125" style="18" customWidth="1"/>
    <col min="14345" max="14345" width="8.42578125" style="18" customWidth="1"/>
    <col min="14346" max="14346" width="10.28515625" style="18" customWidth="1"/>
    <col min="14347" max="14347" width="6.140625" style="18" customWidth="1"/>
    <col min="14348" max="14348" width="11.42578125" style="18" customWidth="1"/>
    <col min="14349" max="14349" width="12.28515625" style="18" customWidth="1"/>
    <col min="14350" max="14350" width="12.7109375" style="18" customWidth="1"/>
    <col min="14351" max="14351" width="7.140625" style="18" customWidth="1"/>
    <col min="14352" max="14352" width="11.42578125" style="18" customWidth="1"/>
    <col min="14353" max="14353" width="8.7109375" style="18" customWidth="1"/>
    <col min="14354" max="14354" width="10.28515625" style="18" customWidth="1"/>
    <col min="14355" max="14355" width="11.42578125" style="18" customWidth="1"/>
    <col min="14356" max="14356" width="17.28515625" style="18" customWidth="1"/>
    <col min="14357" max="14597" width="8.85546875" style="18"/>
    <col min="14598" max="14598" width="3.140625" style="18" customWidth="1"/>
    <col min="14599" max="14599" width="10.140625" style="18" customWidth="1"/>
    <col min="14600" max="14600" width="11.42578125" style="18" customWidth="1"/>
    <col min="14601" max="14601" width="8.42578125" style="18" customWidth="1"/>
    <col min="14602" max="14602" width="10.28515625" style="18" customWidth="1"/>
    <col min="14603" max="14603" width="6.140625" style="18" customWidth="1"/>
    <col min="14604" max="14604" width="11.42578125" style="18" customWidth="1"/>
    <col min="14605" max="14605" width="12.28515625" style="18" customWidth="1"/>
    <col min="14606" max="14606" width="12.7109375" style="18" customWidth="1"/>
    <col min="14607" max="14607" width="7.140625" style="18" customWidth="1"/>
    <col min="14608" max="14608" width="11.42578125" style="18" customWidth="1"/>
    <col min="14609" max="14609" width="8.7109375" style="18" customWidth="1"/>
    <col min="14610" max="14610" width="10.28515625" style="18" customWidth="1"/>
    <col min="14611" max="14611" width="11.42578125" style="18" customWidth="1"/>
    <col min="14612" max="14612" width="17.28515625" style="18" customWidth="1"/>
    <col min="14613" max="14853" width="8.85546875" style="18"/>
    <col min="14854" max="14854" width="3.140625" style="18" customWidth="1"/>
    <col min="14855" max="14855" width="10.140625" style="18" customWidth="1"/>
    <col min="14856" max="14856" width="11.42578125" style="18" customWidth="1"/>
    <col min="14857" max="14857" width="8.42578125" style="18" customWidth="1"/>
    <col min="14858" max="14858" width="10.28515625" style="18" customWidth="1"/>
    <col min="14859" max="14859" width="6.140625" style="18" customWidth="1"/>
    <col min="14860" max="14860" width="11.42578125" style="18" customWidth="1"/>
    <col min="14861" max="14861" width="12.28515625" style="18" customWidth="1"/>
    <col min="14862" max="14862" width="12.7109375" style="18" customWidth="1"/>
    <col min="14863" max="14863" width="7.140625" style="18" customWidth="1"/>
    <col min="14864" max="14864" width="11.42578125" style="18" customWidth="1"/>
    <col min="14865" max="14865" width="8.7109375" style="18" customWidth="1"/>
    <col min="14866" max="14866" width="10.28515625" style="18" customWidth="1"/>
    <col min="14867" max="14867" width="11.42578125" style="18" customWidth="1"/>
    <col min="14868" max="14868" width="17.28515625" style="18" customWidth="1"/>
    <col min="14869" max="15109" width="8.85546875" style="18"/>
    <col min="15110" max="15110" width="3.140625" style="18" customWidth="1"/>
    <col min="15111" max="15111" width="10.140625" style="18" customWidth="1"/>
    <col min="15112" max="15112" width="11.42578125" style="18" customWidth="1"/>
    <col min="15113" max="15113" width="8.42578125" style="18" customWidth="1"/>
    <col min="15114" max="15114" width="10.28515625" style="18" customWidth="1"/>
    <col min="15115" max="15115" width="6.140625" style="18" customWidth="1"/>
    <col min="15116" max="15116" width="11.42578125" style="18" customWidth="1"/>
    <col min="15117" max="15117" width="12.28515625" style="18" customWidth="1"/>
    <col min="15118" max="15118" width="12.7109375" style="18" customWidth="1"/>
    <col min="15119" max="15119" width="7.140625" style="18" customWidth="1"/>
    <col min="15120" max="15120" width="11.42578125" style="18" customWidth="1"/>
    <col min="15121" max="15121" width="8.7109375" style="18" customWidth="1"/>
    <col min="15122" max="15122" width="10.28515625" style="18" customWidth="1"/>
    <col min="15123" max="15123" width="11.42578125" style="18" customWidth="1"/>
    <col min="15124" max="15124" width="17.28515625" style="18" customWidth="1"/>
    <col min="15125" max="15365" width="8.85546875" style="18"/>
    <col min="15366" max="15366" width="3.140625" style="18" customWidth="1"/>
    <col min="15367" max="15367" width="10.140625" style="18" customWidth="1"/>
    <col min="15368" max="15368" width="11.42578125" style="18" customWidth="1"/>
    <col min="15369" max="15369" width="8.42578125" style="18" customWidth="1"/>
    <col min="15370" max="15370" width="10.28515625" style="18" customWidth="1"/>
    <col min="15371" max="15371" width="6.140625" style="18" customWidth="1"/>
    <col min="15372" max="15372" width="11.42578125" style="18" customWidth="1"/>
    <col min="15373" max="15373" width="12.28515625" style="18" customWidth="1"/>
    <col min="15374" max="15374" width="12.7109375" style="18" customWidth="1"/>
    <col min="15375" max="15375" width="7.140625" style="18" customWidth="1"/>
    <col min="15376" max="15376" width="11.42578125" style="18" customWidth="1"/>
    <col min="15377" max="15377" width="8.7109375" style="18" customWidth="1"/>
    <col min="15378" max="15378" width="10.28515625" style="18" customWidth="1"/>
    <col min="15379" max="15379" width="11.42578125" style="18" customWidth="1"/>
    <col min="15380" max="15380" width="17.28515625" style="18" customWidth="1"/>
    <col min="15381" max="15621" width="8.85546875" style="18"/>
    <col min="15622" max="15622" width="3.140625" style="18" customWidth="1"/>
    <col min="15623" max="15623" width="10.140625" style="18" customWidth="1"/>
    <col min="15624" max="15624" width="11.42578125" style="18" customWidth="1"/>
    <col min="15625" max="15625" width="8.42578125" style="18" customWidth="1"/>
    <col min="15626" max="15626" width="10.28515625" style="18" customWidth="1"/>
    <col min="15627" max="15627" width="6.140625" style="18" customWidth="1"/>
    <col min="15628" max="15628" width="11.42578125" style="18" customWidth="1"/>
    <col min="15629" max="15629" width="12.28515625" style="18" customWidth="1"/>
    <col min="15630" max="15630" width="12.7109375" style="18" customWidth="1"/>
    <col min="15631" max="15631" width="7.140625" style="18" customWidth="1"/>
    <col min="15632" max="15632" width="11.42578125" style="18" customWidth="1"/>
    <col min="15633" max="15633" width="8.7109375" style="18" customWidth="1"/>
    <col min="15634" max="15634" width="10.28515625" style="18" customWidth="1"/>
    <col min="15635" max="15635" width="11.42578125" style="18" customWidth="1"/>
    <col min="15636" max="15636" width="17.28515625" style="18" customWidth="1"/>
    <col min="15637" max="15877" width="8.85546875" style="18"/>
    <col min="15878" max="15878" width="3.140625" style="18" customWidth="1"/>
    <col min="15879" max="15879" width="10.140625" style="18" customWidth="1"/>
    <col min="15880" max="15880" width="11.42578125" style="18" customWidth="1"/>
    <col min="15881" max="15881" width="8.42578125" style="18" customWidth="1"/>
    <col min="15882" max="15882" width="10.28515625" style="18" customWidth="1"/>
    <col min="15883" max="15883" width="6.140625" style="18" customWidth="1"/>
    <col min="15884" max="15884" width="11.42578125" style="18" customWidth="1"/>
    <col min="15885" max="15885" width="12.28515625" style="18" customWidth="1"/>
    <col min="15886" max="15886" width="12.7109375" style="18" customWidth="1"/>
    <col min="15887" max="15887" width="7.140625" style="18" customWidth="1"/>
    <col min="15888" max="15888" width="11.42578125" style="18" customWidth="1"/>
    <col min="15889" max="15889" width="8.7109375" style="18" customWidth="1"/>
    <col min="15890" max="15890" width="10.28515625" style="18" customWidth="1"/>
    <col min="15891" max="15891" width="11.42578125" style="18" customWidth="1"/>
    <col min="15892" max="15892" width="17.28515625" style="18" customWidth="1"/>
    <col min="15893" max="16133" width="8.85546875" style="18"/>
    <col min="16134" max="16134" width="3.140625" style="18" customWidth="1"/>
    <col min="16135" max="16135" width="10.140625" style="18" customWidth="1"/>
    <col min="16136" max="16136" width="11.42578125" style="18" customWidth="1"/>
    <col min="16137" max="16137" width="8.42578125" style="18" customWidth="1"/>
    <col min="16138" max="16138" width="10.28515625" style="18" customWidth="1"/>
    <col min="16139" max="16139" width="6.140625" style="18" customWidth="1"/>
    <col min="16140" max="16140" width="11.42578125" style="18" customWidth="1"/>
    <col min="16141" max="16141" width="12.28515625" style="18" customWidth="1"/>
    <col min="16142" max="16142" width="12.7109375" style="18" customWidth="1"/>
    <col min="16143" max="16143" width="7.140625" style="18" customWidth="1"/>
    <col min="16144" max="16144" width="11.42578125" style="18" customWidth="1"/>
    <col min="16145" max="16145" width="8.7109375" style="18" customWidth="1"/>
    <col min="16146" max="16146" width="10.28515625" style="18" customWidth="1"/>
    <col min="16147" max="16147" width="11.42578125" style="18" customWidth="1"/>
    <col min="16148" max="16148" width="17.28515625" style="18" customWidth="1"/>
    <col min="16149" max="16384" width="8.85546875" style="18"/>
  </cols>
  <sheetData>
    <row r="1" spans="1:20" ht="18" x14ac:dyDescent="0.25">
      <c r="A1" s="369" t="s">
        <v>70</v>
      </c>
      <c r="B1" s="369"/>
      <c r="C1" s="369"/>
      <c r="D1" s="369"/>
      <c r="E1" s="369"/>
      <c r="F1" s="369"/>
      <c r="G1" s="369"/>
      <c r="H1" s="369"/>
      <c r="I1" s="369"/>
      <c r="J1" s="369"/>
      <c r="K1" s="369"/>
    </row>
    <row r="2" spans="1:20" ht="18.75" thickBot="1" x14ac:dyDescent="0.3">
      <c r="A2" s="65"/>
      <c r="B2" s="65"/>
      <c r="C2" s="65"/>
      <c r="D2" s="65"/>
      <c r="E2" s="65"/>
      <c r="F2" s="65"/>
      <c r="G2" s="65"/>
      <c r="H2" s="65"/>
      <c r="I2" s="65"/>
      <c r="J2" s="65"/>
      <c r="K2" s="65"/>
    </row>
    <row r="3" spans="1:20" ht="18.75" thickBot="1" x14ac:dyDescent="0.3">
      <c r="A3" s="370" t="s">
        <v>52</v>
      </c>
      <c r="B3" s="371"/>
      <c r="C3" s="371"/>
      <c r="D3" s="371"/>
      <c r="E3" s="371"/>
      <c r="F3" s="371"/>
      <c r="G3" s="371"/>
      <c r="H3" s="371"/>
      <c r="I3" s="371"/>
      <c r="J3" s="371"/>
      <c r="K3" s="371"/>
      <c r="L3" s="371"/>
      <c r="M3" s="371"/>
      <c r="N3" s="371"/>
      <c r="O3" s="371"/>
      <c r="P3" s="371"/>
      <c r="Q3" s="371"/>
      <c r="R3" s="371"/>
      <c r="S3" s="371"/>
      <c r="T3" s="372"/>
    </row>
    <row r="4" spans="1:20" x14ac:dyDescent="0.25">
      <c r="A4" s="373" t="s">
        <v>23</v>
      </c>
      <c r="B4" s="375" t="s">
        <v>51</v>
      </c>
      <c r="C4" s="377" t="s">
        <v>50</v>
      </c>
      <c r="D4" s="378"/>
      <c r="E4" s="378"/>
      <c r="F4" s="379"/>
      <c r="G4" s="379"/>
      <c r="H4" s="380"/>
      <c r="I4" s="380"/>
      <c r="J4" s="380"/>
      <c r="K4" s="381"/>
      <c r="L4" s="382" t="s">
        <v>49</v>
      </c>
      <c r="M4" s="383"/>
      <c r="N4" s="383"/>
      <c r="O4" s="383"/>
      <c r="P4" s="383"/>
      <c r="Q4" s="383"/>
      <c r="R4" s="384"/>
      <c r="S4" s="385"/>
      <c r="T4" s="386" t="s">
        <v>48</v>
      </c>
    </row>
    <row r="5" spans="1:20" ht="60" x14ac:dyDescent="0.25">
      <c r="A5" s="374"/>
      <c r="B5" s="376"/>
      <c r="C5" s="64" t="s">
        <v>47</v>
      </c>
      <c r="D5" s="63" t="s">
        <v>102</v>
      </c>
      <c r="E5" s="63" t="s">
        <v>46</v>
      </c>
      <c r="F5" s="388" t="s">
        <v>45</v>
      </c>
      <c r="G5" s="388"/>
      <c r="H5" s="389"/>
      <c r="I5" s="389"/>
      <c r="J5" s="389"/>
      <c r="K5" s="390"/>
      <c r="L5" s="62" t="s">
        <v>44</v>
      </c>
      <c r="M5" s="61" t="s">
        <v>43</v>
      </c>
      <c r="N5" s="61" t="s">
        <v>42</v>
      </c>
      <c r="O5" s="61" t="s">
        <v>41</v>
      </c>
      <c r="P5" s="61" t="s">
        <v>40</v>
      </c>
      <c r="Q5" s="61" t="s">
        <v>39</v>
      </c>
      <c r="R5" s="388" t="s">
        <v>38</v>
      </c>
      <c r="S5" s="390"/>
      <c r="T5" s="387"/>
    </row>
    <row r="6" spans="1:20" s="52" customFormat="1" ht="33.75" x14ac:dyDescent="0.25">
      <c r="A6" s="374"/>
      <c r="B6" s="376"/>
      <c r="C6" s="58" t="s">
        <v>14</v>
      </c>
      <c r="D6" s="57" t="s">
        <v>13</v>
      </c>
      <c r="E6" s="54" t="s">
        <v>12</v>
      </c>
      <c r="F6" s="55" t="s">
        <v>37</v>
      </c>
      <c r="G6" s="56" t="s">
        <v>36</v>
      </c>
      <c r="H6" s="60" t="s">
        <v>35</v>
      </c>
      <c r="I6" s="60" t="s">
        <v>34</v>
      </c>
      <c r="J6" s="60" t="s">
        <v>33</v>
      </c>
      <c r="K6" s="59" t="s">
        <v>21</v>
      </c>
      <c r="L6" s="58" t="s">
        <v>14</v>
      </c>
      <c r="M6" s="57" t="s">
        <v>14</v>
      </c>
      <c r="N6" s="57"/>
      <c r="O6" s="57" t="s">
        <v>14</v>
      </c>
      <c r="P6" s="57" t="s">
        <v>13</v>
      </c>
      <c r="Q6" s="56" t="s">
        <v>12</v>
      </c>
      <c r="R6" s="55" t="s">
        <v>14</v>
      </c>
      <c r="S6" s="54" t="s">
        <v>12</v>
      </c>
      <c r="T6" s="53" t="s">
        <v>12</v>
      </c>
    </row>
    <row r="7" spans="1:20" ht="15.75" thickBot="1" x14ac:dyDescent="0.3">
      <c r="A7" s="51">
        <v>1</v>
      </c>
      <c r="B7" s="50" t="s">
        <v>20</v>
      </c>
      <c r="C7" s="49">
        <f>'REFERENČNE KOLIČINE'!R3</f>
        <v>603268.19999999995</v>
      </c>
      <c r="D7" s="292">
        <f>'REFERENČNE KOLIČINE'!P3</f>
        <v>9.419448928353924E-2</v>
      </c>
      <c r="E7" s="47">
        <f t="shared" ref="E7" si="0">C7*D7</f>
        <v>56824.54</v>
      </c>
      <c r="F7" s="38"/>
      <c r="G7" s="38">
        <f t="shared" ref="G7" si="1">C7-F7</f>
        <v>603268.19999999995</v>
      </c>
      <c r="H7" s="46"/>
      <c r="I7" s="45">
        <f t="shared" ref="I7" si="2">F7*H7</f>
        <v>0</v>
      </c>
      <c r="J7" s="45">
        <f t="shared" ref="J7" si="3">E7-I7</f>
        <v>56824.54</v>
      </c>
      <c r="K7" s="44">
        <f t="shared" ref="K7" si="4">J7/E7</f>
        <v>1</v>
      </c>
      <c r="L7" s="43"/>
      <c r="M7" s="41" t="e">
        <f>L7*$L$10/$L$11</f>
        <v>#DIV/0!</v>
      </c>
      <c r="N7" s="42">
        <v>1</v>
      </c>
      <c r="O7" s="41" t="e">
        <f t="shared" ref="O7" si="5">M7*N7</f>
        <v>#DIV/0!</v>
      </c>
      <c r="P7" s="40"/>
      <c r="Q7" s="39" t="e">
        <f t="shared" ref="Q7" si="6">O7*P7</f>
        <v>#DIV/0!</v>
      </c>
      <c r="R7" s="38" t="e">
        <f t="shared" ref="R7" si="7">C7-O7</f>
        <v>#DIV/0!</v>
      </c>
      <c r="S7" s="37" t="e">
        <f t="shared" ref="S7" si="8">E7-Q7</f>
        <v>#DIV/0!</v>
      </c>
      <c r="T7" s="36" t="e">
        <f>S7-J7</f>
        <v>#DIV/0!</v>
      </c>
    </row>
    <row r="8" spans="1:20" ht="16.5" thickTop="1" thickBot="1" x14ac:dyDescent="0.3">
      <c r="A8" s="367" t="s">
        <v>5</v>
      </c>
      <c r="B8" s="368"/>
      <c r="C8" s="35">
        <f>SUM(C7:C7)</f>
        <v>603268.19999999995</v>
      </c>
      <c r="D8" s="34"/>
      <c r="E8" s="33">
        <f>SUM(E7:E7)</f>
        <v>56824.54</v>
      </c>
      <c r="F8" s="26">
        <f>SUM(F7:F7)</f>
        <v>0</v>
      </c>
      <c r="G8" s="32">
        <f>AVERAGE(G7:G7)</f>
        <v>603268.19999999995</v>
      </c>
      <c r="H8" s="30"/>
      <c r="I8" s="31"/>
      <c r="J8" s="30"/>
      <c r="K8" s="29">
        <f>SUM(K7:K7)</f>
        <v>1</v>
      </c>
      <c r="L8" s="28">
        <f>SUM(L7:L7)</f>
        <v>0</v>
      </c>
      <c r="M8" s="28" t="e">
        <f>SUM(M7:M7)</f>
        <v>#DIV/0!</v>
      </c>
      <c r="N8" s="27"/>
      <c r="O8" s="26" t="e">
        <f>SUM(O7:O7)</f>
        <v>#DIV/0!</v>
      </c>
      <c r="P8" s="27"/>
      <c r="Q8" s="27"/>
      <c r="R8" s="26" t="e">
        <f>SUM(R7:R7)</f>
        <v>#DIV/0!</v>
      </c>
      <c r="S8" s="25" t="e">
        <f>SUM(S7:S7)</f>
        <v>#DIV/0!</v>
      </c>
      <c r="T8" s="24" t="e">
        <f>SUM(T7:T7)</f>
        <v>#DIV/0!</v>
      </c>
    </row>
    <row r="10" spans="1:20" ht="15.75" thickBot="1" x14ac:dyDescent="0.3">
      <c r="A10" s="22" t="s">
        <v>32</v>
      </c>
      <c r="F10" s="23"/>
      <c r="L10" s="98"/>
    </row>
    <row r="11" spans="1:20" ht="15.75" thickBot="1" x14ac:dyDescent="0.3">
      <c r="A11" s="22" t="s">
        <v>31</v>
      </c>
      <c r="L11" s="21"/>
    </row>
    <row r="13" spans="1:20" x14ac:dyDescent="0.25">
      <c r="A13" s="20" t="s">
        <v>30</v>
      </c>
    </row>
    <row r="15" spans="1:20" x14ac:dyDescent="0.25">
      <c r="A15" s="20" t="s">
        <v>29</v>
      </c>
    </row>
    <row r="17" spans="4:6" x14ac:dyDescent="0.25">
      <c r="D17" s="293"/>
      <c r="F17" s="294"/>
    </row>
    <row r="18" spans="4:6" x14ac:dyDescent="0.25">
      <c r="D18" s="293"/>
      <c r="F18" s="294"/>
    </row>
    <row r="19" spans="4:6" x14ac:dyDescent="0.25">
      <c r="D19" s="293"/>
      <c r="F19" s="294"/>
    </row>
    <row r="20" spans="4:6" x14ac:dyDescent="0.25">
      <c r="D20" s="293"/>
      <c r="F20" s="294"/>
    </row>
    <row r="21" spans="4:6" x14ac:dyDescent="0.25">
      <c r="D21" s="293"/>
      <c r="F21" s="294"/>
    </row>
    <row r="22" spans="4:6" x14ac:dyDescent="0.25">
      <c r="D22" s="293"/>
      <c r="F22" s="294"/>
    </row>
    <row r="23" spans="4:6" x14ac:dyDescent="0.25">
      <c r="D23" s="293"/>
      <c r="F23" s="294"/>
    </row>
    <row r="24" spans="4:6" x14ac:dyDescent="0.25">
      <c r="D24" s="293"/>
      <c r="E24" s="293"/>
      <c r="F24" s="294"/>
    </row>
    <row r="25" spans="4:6" x14ac:dyDescent="0.25">
      <c r="D25" s="293"/>
      <c r="E25" s="293"/>
      <c r="F25" s="294"/>
    </row>
    <row r="26" spans="4:6" x14ac:dyDescent="0.25">
      <c r="D26" s="293"/>
      <c r="E26" s="293"/>
      <c r="F26" s="294"/>
    </row>
  </sheetData>
  <mergeCells count="10">
    <mergeCell ref="A8:B8"/>
    <mergeCell ref="A1:K1"/>
    <mergeCell ref="A3:T3"/>
    <mergeCell ref="A4:A6"/>
    <mergeCell ref="B4:B6"/>
    <mergeCell ref="C4:K4"/>
    <mergeCell ref="L4:S4"/>
    <mergeCell ref="T4:T5"/>
    <mergeCell ref="F5:K5"/>
    <mergeCell ref="R5:S5"/>
  </mergeCells>
  <pageMargins left="0.70866141732283472" right="0.70866141732283472" top="0.74803149606299213" bottom="0.74803149606299213" header="0.31496062992125984" footer="0.31496062992125984"/>
  <pageSetup paperSize="8" scale="8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sheetPr>
  <dimension ref="A1:N12"/>
  <sheetViews>
    <sheetView workbookViewId="0">
      <selection activeCell="D7" sqref="D7"/>
    </sheetView>
  </sheetViews>
  <sheetFormatPr defaultColWidth="8.85546875" defaultRowHeight="15" x14ac:dyDescent="0.25"/>
  <cols>
    <col min="1" max="1" width="3.28515625" style="19" customWidth="1"/>
    <col min="2" max="2" width="7.28515625" style="19" bestFit="1" customWidth="1"/>
    <col min="3" max="3" width="11.42578125" style="19" customWidth="1"/>
    <col min="4" max="4" width="11.7109375" style="19" customWidth="1"/>
    <col min="5" max="5" width="10.28515625" style="18" customWidth="1"/>
    <col min="6" max="6" width="9.7109375" style="18" bestFit="1" customWidth="1"/>
    <col min="7" max="7" width="11.42578125" style="18" customWidth="1"/>
    <col min="8" max="8" width="12.7109375" style="18" customWidth="1"/>
    <col min="9" max="10" width="11.28515625" style="18" customWidth="1"/>
    <col min="11" max="11" width="11.7109375" style="18" customWidth="1"/>
    <col min="12" max="12" width="11" style="18" customWidth="1"/>
    <col min="13" max="13" width="11.42578125" style="18" customWidth="1"/>
    <col min="14" max="14" width="17.7109375" style="18" customWidth="1"/>
    <col min="15" max="256" width="8.85546875" style="18"/>
    <col min="257" max="257" width="3.28515625" style="18" customWidth="1"/>
    <col min="258" max="258" width="7.28515625" style="18" bestFit="1" customWidth="1"/>
    <col min="259" max="259" width="11.42578125" style="18" customWidth="1"/>
    <col min="260" max="260" width="11.7109375" style="18" customWidth="1"/>
    <col min="261" max="261" width="10.28515625" style="18" customWidth="1"/>
    <col min="262" max="262" width="6.140625" style="18" customWidth="1"/>
    <col min="263" max="263" width="11.42578125" style="18" customWidth="1"/>
    <col min="264" max="264" width="12.7109375" style="18" customWidth="1"/>
    <col min="265" max="266" width="11.28515625" style="18" customWidth="1"/>
    <col min="267" max="267" width="11.7109375" style="18" customWidth="1"/>
    <col min="268" max="268" width="11" style="18" customWidth="1"/>
    <col min="269" max="269" width="11.42578125" style="18" customWidth="1"/>
    <col min="270" max="270" width="17.7109375" style="18" customWidth="1"/>
    <col min="271" max="512" width="8.85546875" style="18"/>
    <col min="513" max="513" width="3.28515625" style="18" customWidth="1"/>
    <col min="514" max="514" width="7.28515625" style="18" bestFit="1" customWidth="1"/>
    <col min="515" max="515" width="11.42578125" style="18" customWidth="1"/>
    <col min="516" max="516" width="11.7109375" style="18" customWidth="1"/>
    <col min="517" max="517" width="10.28515625" style="18" customWidth="1"/>
    <col min="518" max="518" width="6.140625" style="18" customWidth="1"/>
    <col min="519" max="519" width="11.42578125" style="18" customWidth="1"/>
    <col min="520" max="520" width="12.7109375" style="18" customWidth="1"/>
    <col min="521" max="522" width="11.28515625" style="18" customWidth="1"/>
    <col min="523" max="523" width="11.7109375" style="18" customWidth="1"/>
    <col min="524" max="524" width="11" style="18" customWidth="1"/>
    <col min="525" max="525" width="11.42578125" style="18" customWidth="1"/>
    <col min="526" max="526" width="17.7109375" style="18" customWidth="1"/>
    <col min="527" max="768" width="8.85546875" style="18"/>
    <col min="769" max="769" width="3.28515625" style="18" customWidth="1"/>
    <col min="770" max="770" width="7.28515625" style="18" bestFit="1" customWidth="1"/>
    <col min="771" max="771" width="11.42578125" style="18" customWidth="1"/>
    <col min="772" max="772" width="11.7109375" style="18" customWidth="1"/>
    <col min="773" max="773" width="10.28515625" style="18" customWidth="1"/>
    <col min="774" max="774" width="6.140625" style="18" customWidth="1"/>
    <col min="775" max="775" width="11.42578125" style="18" customWidth="1"/>
    <col min="776" max="776" width="12.7109375" style="18" customWidth="1"/>
    <col min="777" max="778" width="11.28515625" style="18" customWidth="1"/>
    <col min="779" max="779" width="11.7109375" style="18" customWidth="1"/>
    <col min="780" max="780" width="11" style="18" customWidth="1"/>
    <col min="781" max="781" width="11.42578125" style="18" customWidth="1"/>
    <col min="782" max="782" width="17.7109375" style="18" customWidth="1"/>
    <col min="783" max="1024" width="8.85546875" style="18"/>
    <col min="1025" max="1025" width="3.28515625" style="18" customWidth="1"/>
    <col min="1026" max="1026" width="7.28515625" style="18" bestFit="1" customWidth="1"/>
    <col min="1027" max="1027" width="11.42578125" style="18" customWidth="1"/>
    <col min="1028" max="1028" width="11.7109375" style="18" customWidth="1"/>
    <col min="1029" max="1029" width="10.28515625" style="18" customWidth="1"/>
    <col min="1030" max="1030" width="6.140625" style="18" customWidth="1"/>
    <col min="1031" max="1031" width="11.42578125" style="18" customWidth="1"/>
    <col min="1032" max="1032" width="12.7109375" style="18" customWidth="1"/>
    <col min="1033" max="1034" width="11.28515625" style="18" customWidth="1"/>
    <col min="1035" max="1035" width="11.7109375" style="18" customWidth="1"/>
    <col min="1036" max="1036" width="11" style="18" customWidth="1"/>
    <col min="1037" max="1037" width="11.42578125" style="18" customWidth="1"/>
    <col min="1038" max="1038" width="17.7109375" style="18" customWidth="1"/>
    <col min="1039" max="1280" width="8.85546875" style="18"/>
    <col min="1281" max="1281" width="3.28515625" style="18" customWidth="1"/>
    <col min="1282" max="1282" width="7.28515625" style="18" bestFit="1" customWidth="1"/>
    <col min="1283" max="1283" width="11.42578125" style="18" customWidth="1"/>
    <col min="1284" max="1284" width="11.7109375" style="18" customWidth="1"/>
    <col min="1285" max="1285" width="10.28515625" style="18" customWidth="1"/>
    <col min="1286" max="1286" width="6.140625" style="18" customWidth="1"/>
    <col min="1287" max="1287" width="11.42578125" style="18" customWidth="1"/>
    <col min="1288" max="1288" width="12.7109375" style="18" customWidth="1"/>
    <col min="1289" max="1290" width="11.28515625" style="18" customWidth="1"/>
    <col min="1291" max="1291" width="11.7109375" style="18" customWidth="1"/>
    <col min="1292" max="1292" width="11" style="18" customWidth="1"/>
    <col min="1293" max="1293" width="11.42578125" style="18" customWidth="1"/>
    <col min="1294" max="1294" width="17.7109375" style="18" customWidth="1"/>
    <col min="1295" max="1536" width="8.85546875" style="18"/>
    <col min="1537" max="1537" width="3.28515625" style="18" customWidth="1"/>
    <col min="1538" max="1538" width="7.28515625" style="18" bestFit="1" customWidth="1"/>
    <col min="1539" max="1539" width="11.42578125" style="18" customWidth="1"/>
    <col min="1540" max="1540" width="11.7109375" style="18" customWidth="1"/>
    <col min="1541" max="1541" width="10.28515625" style="18" customWidth="1"/>
    <col min="1542" max="1542" width="6.140625" style="18" customWidth="1"/>
    <col min="1543" max="1543" width="11.42578125" style="18" customWidth="1"/>
    <col min="1544" max="1544" width="12.7109375" style="18" customWidth="1"/>
    <col min="1545" max="1546" width="11.28515625" style="18" customWidth="1"/>
    <col min="1547" max="1547" width="11.7109375" style="18" customWidth="1"/>
    <col min="1548" max="1548" width="11" style="18" customWidth="1"/>
    <col min="1549" max="1549" width="11.42578125" style="18" customWidth="1"/>
    <col min="1550" max="1550" width="17.7109375" style="18" customWidth="1"/>
    <col min="1551" max="1792" width="8.85546875" style="18"/>
    <col min="1793" max="1793" width="3.28515625" style="18" customWidth="1"/>
    <col min="1794" max="1794" width="7.28515625" style="18" bestFit="1" customWidth="1"/>
    <col min="1795" max="1795" width="11.42578125" style="18" customWidth="1"/>
    <col min="1796" max="1796" width="11.7109375" style="18" customWidth="1"/>
    <col min="1797" max="1797" width="10.28515625" style="18" customWidth="1"/>
    <col min="1798" max="1798" width="6.140625" style="18" customWidth="1"/>
    <col min="1799" max="1799" width="11.42578125" style="18" customWidth="1"/>
    <col min="1800" max="1800" width="12.7109375" style="18" customWidth="1"/>
    <col min="1801" max="1802" width="11.28515625" style="18" customWidth="1"/>
    <col min="1803" max="1803" width="11.7109375" style="18" customWidth="1"/>
    <col min="1804" max="1804" width="11" style="18" customWidth="1"/>
    <col min="1805" max="1805" width="11.42578125" style="18" customWidth="1"/>
    <col min="1806" max="1806" width="17.7109375" style="18" customWidth="1"/>
    <col min="1807" max="2048" width="8.85546875" style="18"/>
    <col min="2049" max="2049" width="3.28515625" style="18" customWidth="1"/>
    <col min="2050" max="2050" width="7.28515625" style="18" bestFit="1" customWidth="1"/>
    <col min="2051" max="2051" width="11.42578125" style="18" customWidth="1"/>
    <col min="2052" max="2052" width="11.7109375" style="18" customWidth="1"/>
    <col min="2053" max="2053" width="10.28515625" style="18" customWidth="1"/>
    <col min="2054" max="2054" width="6.140625" style="18" customWidth="1"/>
    <col min="2055" max="2055" width="11.42578125" style="18" customWidth="1"/>
    <col min="2056" max="2056" width="12.7109375" style="18" customWidth="1"/>
    <col min="2057" max="2058" width="11.28515625" style="18" customWidth="1"/>
    <col min="2059" max="2059" width="11.7109375" style="18" customWidth="1"/>
    <col min="2060" max="2060" width="11" style="18" customWidth="1"/>
    <col min="2061" max="2061" width="11.42578125" style="18" customWidth="1"/>
    <col min="2062" max="2062" width="17.7109375" style="18" customWidth="1"/>
    <col min="2063" max="2304" width="8.85546875" style="18"/>
    <col min="2305" max="2305" width="3.28515625" style="18" customWidth="1"/>
    <col min="2306" max="2306" width="7.28515625" style="18" bestFit="1" customWidth="1"/>
    <col min="2307" max="2307" width="11.42578125" style="18" customWidth="1"/>
    <col min="2308" max="2308" width="11.7109375" style="18" customWidth="1"/>
    <col min="2309" max="2309" width="10.28515625" style="18" customWidth="1"/>
    <col min="2310" max="2310" width="6.140625" style="18" customWidth="1"/>
    <col min="2311" max="2311" width="11.42578125" style="18" customWidth="1"/>
    <col min="2312" max="2312" width="12.7109375" style="18" customWidth="1"/>
    <col min="2313" max="2314" width="11.28515625" style="18" customWidth="1"/>
    <col min="2315" max="2315" width="11.7109375" style="18" customWidth="1"/>
    <col min="2316" max="2316" width="11" style="18" customWidth="1"/>
    <col min="2317" max="2317" width="11.42578125" style="18" customWidth="1"/>
    <col min="2318" max="2318" width="17.7109375" style="18" customWidth="1"/>
    <col min="2319" max="2560" width="8.85546875" style="18"/>
    <col min="2561" max="2561" width="3.28515625" style="18" customWidth="1"/>
    <col min="2562" max="2562" width="7.28515625" style="18" bestFit="1" customWidth="1"/>
    <col min="2563" max="2563" width="11.42578125" style="18" customWidth="1"/>
    <col min="2564" max="2564" width="11.7109375" style="18" customWidth="1"/>
    <col min="2565" max="2565" width="10.28515625" style="18" customWidth="1"/>
    <col min="2566" max="2566" width="6.140625" style="18" customWidth="1"/>
    <col min="2567" max="2567" width="11.42578125" style="18" customWidth="1"/>
    <col min="2568" max="2568" width="12.7109375" style="18" customWidth="1"/>
    <col min="2569" max="2570" width="11.28515625" style="18" customWidth="1"/>
    <col min="2571" max="2571" width="11.7109375" style="18" customWidth="1"/>
    <col min="2572" max="2572" width="11" style="18" customWidth="1"/>
    <col min="2573" max="2573" width="11.42578125" style="18" customWidth="1"/>
    <col min="2574" max="2574" width="17.7109375" style="18" customWidth="1"/>
    <col min="2575" max="2816" width="8.85546875" style="18"/>
    <col min="2817" max="2817" width="3.28515625" style="18" customWidth="1"/>
    <col min="2818" max="2818" width="7.28515625" style="18" bestFit="1" customWidth="1"/>
    <col min="2819" max="2819" width="11.42578125" style="18" customWidth="1"/>
    <col min="2820" max="2820" width="11.7109375" style="18" customWidth="1"/>
    <col min="2821" max="2821" width="10.28515625" style="18" customWidth="1"/>
    <col min="2822" max="2822" width="6.140625" style="18" customWidth="1"/>
    <col min="2823" max="2823" width="11.42578125" style="18" customWidth="1"/>
    <col min="2824" max="2824" width="12.7109375" style="18" customWidth="1"/>
    <col min="2825" max="2826" width="11.28515625" style="18" customWidth="1"/>
    <col min="2827" max="2827" width="11.7109375" style="18" customWidth="1"/>
    <col min="2828" max="2828" width="11" style="18" customWidth="1"/>
    <col min="2829" max="2829" width="11.42578125" style="18" customWidth="1"/>
    <col min="2830" max="2830" width="17.7109375" style="18" customWidth="1"/>
    <col min="2831" max="3072" width="8.85546875" style="18"/>
    <col min="3073" max="3073" width="3.28515625" style="18" customWidth="1"/>
    <col min="3074" max="3074" width="7.28515625" style="18" bestFit="1" customWidth="1"/>
    <col min="3075" max="3075" width="11.42578125" style="18" customWidth="1"/>
    <col min="3076" max="3076" width="11.7109375" style="18" customWidth="1"/>
    <col min="3077" max="3077" width="10.28515625" style="18" customWidth="1"/>
    <col min="3078" max="3078" width="6.140625" style="18" customWidth="1"/>
    <col min="3079" max="3079" width="11.42578125" style="18" customWidth="1"/>
    <col min="3080" max="3080" width="12.7109375" style="18" customWidth="1"/>
    <col min="3081" max="3082" width="11.28515625" style="18" customWidth="1"/>
    <col min="3083" max="3083" width="11.7109375" style="18" customWidth="1"/>
    <col min="3084" max="3084" width="11" style="18" customWidth="1"/>
    <col min="3085" max="3085" width="11.42578125" style="18" customWidth="1"/>
    <col min="3086" max="3086" width="17.7109375" style="18" customWidth="1"/>
    <col min="3087" max="3328" width="8.85546875" style="18"/>
    <col min="3329" max="3329" width="3.28515625" style="18" customWidth="1"/>
    <col min="3330" max="3330" width="7.28515625" style="18" bestFit="1" customWidth="1"/>
    <col min="3331" max="3331" width="11.42578125" style="18" customWidth="1"/>
    <col min="3332" max="3332" width="11.7109375" style="18" customWidth="1"/>
    <col min="3333" max="3333" width="10.28515625" style="18" customWidth="1"/>
    <col min="3334" max="3334" width="6.140625" style="18" customWidth="1"/>
    <col min="3335" max="3335" width="11.42578125" style="18" customWidth="1"/>
    <col min="3336" max="3336" width="12.7109375" style="18" customWidth="1"/>
    <col min="3337" max="3338" width="11.28515625" style="18" customWidth="1"/>
    <col min="3339" max="3339" width="11.7109375" style="18" customWidth="1"/>
    <col min="3340" max="3340" width="11" style="18" customWidth="1"/>
    <col min="3341" max="3341" width="11.42578125" style="18" customWidth="1"/>
    <col min="3342" max="3342" width="17.7109375" style="18" customWidth="1"/>
    <col min="3343" max="3584" width="8.85546875" style="18"/>
    <col min="3585" max="3585" width="3.28515625" style="18" customWidth="1"/>
    <col min="3586" max="3586" width="7.28515625" style="18" bestFit="1" customWidth="1"/>
    <col min="3587" max="3587" width="11.42578125" style="18" customWidth="1"/>
    <col min="3588" max="3588" width="11.7109375" style="18" customWidth="1"/>
    <col min="3589" max="3589" width="10.28515625" style="18" customWidth="1"/>
    <col min="3590" max="3590" width="6.140625" style="18" customWidth="1"/>
    <col min="3591" max="3591" width="11.42578125" style="18" customWidth="1"/>
    <col min="3592" max="3592" width="12.7109375" style="18" customWidth="1"/>
    <col min="3593" max="3594" width="11.28515625" style="18" customWidth="1"/>
    <col min="3595" max="3595" width="11.7109375" style="18" customWidth="1"/>
    <col min="3596" max="3596" width="11" style="18" customWidth="1"/>
    <col min="3597" max="3597" width="11.42578125" style="18" customWidth="1"/>
    <col min="3598" max="3598" width="17.7109375" style="18" customWidth="1"/>
    <col min="3599" max="3840" width="8.85546875" style="18"/>
    <col min="3841" max="3841" width="3.28515625" style="18" customWidth="1"/>
    <col min="3842" max="3842" width="7.28515625" style="18" bestFit="1" customWidth="1"/>
    <col min="3843" max="3843" width="11.42578125" style="18" customWidth="1"/>
    <col min="3844" max="3844" width="11.7109375" style="18" customWidth="1"/>
    <col min="3845" max="3845" width="10.28515625" style="18" customWidth="1"/>
    <col min="3846" max="3846" width="6.140625" style="18" customWidth="1"/>
    <col min="3847" max="3847" width="11.42578125" style="18" customWidth="1"/>
    <col min="3848" max="3848" width="12.7109375" style="18" customWidth="1"/>
    <col min="3849" max="3850" width="11.28515625" style="18" customWidth="1"/>
    <col min="3851" max="3851" width="11.7109375" style="18" customWidth="1"/>
    <col min="3852" max="3852" width="11" style="18" customWidth="1"/>
    <col min="3853" max="3853" width="11.42578125" style="18" customWidth="1"/>
    <col min="3854" max="3854" width="17.7109375" style="18" customWidth="1"/>
    <col min="3855" max="4096" width="8.85546875" style="18"/>
    <col min="4097" max="4097" width="3.28515625" style="18" customWidth="1"/>
    <col min="4098" max="4098" width="7.28515625" style="18" bestFit="1" customWidth="1"/>
    <col min="4099" max="4099" width="11.42578125" style="18" customWidth="1"/>
    <col min="4100" max="4100" width="11.7109375" style="18" customWidth="1"/>
    <col min="4101" max="4101" width="10.28515625" style="18" customWidth="1"/>
    <col min="4102" max="4102" width="6.140625" style="18" customWidth="1"/>
    <col min="4103" max="4103" width="11.42578125" style="18" customWidth="1"/>
    <col min="4104" max="4104" width="12.7109375" style="18" customWidth="1"/>
    <col min="4105" max="4106" width="11.28515625" style="18" customWidth="1"/>
    <col min="4107" max="4107" width="11.7109375" style="18" customWidth="1"/>
    <col min="4108" max="4108" width="11" style="18" customWidth="1"/>
    <col min="4109" max="4109" width="11.42578125" style="18" customWidth="1"/>
    <col min="4110" max="4110" width="17.7109375" style="18" customWidth="1"/>
    <col min="4111" max="4352" width="8.85546875" style="18"/>
    <col min="4353" max="4353" width="3.28515625" style="18" customWidth="1"/>
    <col min="4354" max="4354" width="7.28515625" style="18" bestFit="1" customWidth="1"/>
    <col min="4355" max="4355" width="11.42578125" style="18" customWidth="1"/>
    <col min="4356" max="4356" width="11.7109375" style="18" customWidth="1"/>
    <col min="4357" max="4357" width="10.28515625" style="18" customWidth="1"/>
    <col min="4358" max="4358" width="6.140625" style="18" customWidth="1"/>
    <col min="4359" max="4359" width="11.42578125" style="18" customWidth="1"/>
    <col min="4360" max="4360" width="12.7109375" style="18" customWidth="1"/>
    <col min="4361" max="4362" width="11.28515625" style="18" customWidth="1"/>
    <col min="4363" max="4363" width="11.7109375" style="18" customWidth="1"/>
    <col min="4364" max="4364" width="11" style="18" customWidth="1"/>
    <col min="4365" max="4365" width="11.42578125" style="18" customWidth="1"/>
    <col min="4366" max="4366" width="17.7109375" style="18" customWidth="1"/>
    <col min="4367" max="4608" width="8.85546875" style="18"/>
    <col min="4609" max="4609" width="3.28515625" style="18" customWidth="1"/>
    <col min="4610" max="4610" width="7.28515625" style="18" bestFit="1" customWidth="1"/>
    <col min="4611" max="4611" width="11.42578125" style="18" customWidth="1"/>
    <col min="4612" max="4612" width="11.7109375" style="18" customWidth="1"/>
    <col min="4613" max="4613" width="10.28515625" style="18" customWidth="1"/>
    <col min="4614" max="4614" width="6.140625" style="18" customWidth="1"/>
    <col min="4615" max="4615" width="11.42578125" style="18" customWidth="1"/>
    <col min="4616" max="4616" width="12.7109375" style="18" customWidth="1"/>
    <col min="4617" max="4618" width="11.28515625" style="18" customWidth="1"/>
    <col min="4619" max="4619" width="11.7109375" style="18" customWidth="1"/>
    <col min="4620" max="4620" width="11" style="18" customWidth="1"/>
    <col min="4621" max="4621" width="11.42578125" style="18" customWidth="1"/>
    <col min="4622" max="4622" width="17.7109375" style="18" customWidth="1"/>
    <col min="4623" max="4864" width="8.85546875" style="18"/>
    <col min="4865" max="4865" width="3.28515625" style="18" customWidth="1"/>
    <col min="4866" max="4866" width="7.28515625" style="18" bestFit="1" customWidth="1"/>
    <col min="4867" max="4867" width="11.42578125" style="18" customWidth="1"/>
    <col min="4868" max="4868" width="11.7109375" style="18" customWidth="1"/>
    <col min="4869" max="4869" width="10.28515625" style="18" customWidth="1"/>
    <col min="4870" max="4870" width="6.140625" style="18" customWidth="1"/>
    <col min="4871" max="4871" width="11.42578125" style="18" customWidth="1"/>
    <col min="4872" max="4872" width="12.7109375" style="18" customWidth="1"/>
    <col min="4873" max="4874" width="11.28515625" style="18" customWidth="1"/>
    <col min="4875" max="4875" width="11.7109375" style="18" customWidth="1"/>
    <col min="4876" max="4876" width="11" style="18" customWidth="1"/>
    <col min="4877" max="4877" width="11.42578125" style="18" customWidth="1"/>
    <col min="4878" max="4878" width="17.7109375" style="18" customWidth="1"/>
    <col min="4879" max="5120" width="8.85546875" style="18"/>
    <col min="5121" max="5121" width="3.28515625" style="18" customWidth="1"/>
    <col min="5122" max="5122" width="7.28515625" style="18" bestFit="1" customWidth="1"/>
    <col min="5123" max="5123" width="11.42578125" style="18" customWidth="1"/>
    <col min="5124" max="5124" width="11.7109375" style="18" customWidth="1"/>
    <col min="5125" max="5125" width="10.28515625" style="18" customWidth="1"/>
    <col min="5126" max="5126" width="6.140625" style="18" customWidth="1"/>
    <col min="5127" max="5127" width="11.42578125" style="18" customWidth="1"/>
    <col min="5128" max="5128" width="12.7109375" style="18" customWidth="1"/>
    <col min="5129" max="5130" width="11.28515625" style="18" customWidth="1"/>
    <col min="5131" max="5131" width="11.7109375" style="18" customWidth="1"/>
    <col min="5132" max="5132" width="11" style="18" customWidth="1"/>
    <col min="5133" max="5133" width="11.42578125" style="18" customWidth="1"/>
    <col min="5134" max="5134" width="17.7109375" style="18" customWidth="1"/>
    <col min="5135" max="5376" width="8.85546875" style="18"/>
    <col min="5377" max="5377" width="3.28515625" style="18" customWidth="1"/>
    <col min="5378" max="5378" width="7.28515625" style="18" bestFit="1" customWidth="1"/>
    <col min="5379" max="5379" width="11.42578125" style="18" customWidth="1"/>
    <col min="5380" max="5380" width="11.7109375" style="18" customWidth="1"/>
    <col min="5381" max="5381" width="10.28515625" style="18" customWidth="1"/>
    <col min="5382" max="5382" width="6.140625" style="18" customWidth="1"/>
    <col min="5383" max="5383" width="11.42578125" style="18" customWidth="1"/>
    <col min="5384" max="5384" width="12.7109375" style="18" customWidth="1"/>
    <col min="5385" max="5386" width="11.28515625" style="18" customWidth="1"/>
    <col min="5387" max="5387" width="11.7109375" style="18" customWidth="1"/>
    <col min="5388" max="5388" width="11" style="18" customWidth="1"/>
    <col min="5389" max="5389" width="11.42578125" style="18" customWidth="1"/>
    <col min="5390" max="5390" width="17.7109375" style="18" customWidth="1"/>
    <col min="5391" max="5632" width="8.85546875" style="18"/>
    <col min="5633" max="5633" width="3.28515625" style="18" customWidth="1"/>
    <col min="5634" max="5634" width="7.28515625" style="18" bestFit="1" customWidth="1"/>
    <col min="5635" max="5635" width="11.42578125" style="18" customWidth="1"/>
    <col min="5636" max="5636" width="11.7109375" style="18" customWidth="1"/>
    <col min="5637" max="5637" width="10.28515625" style="18" customWidth="1"/>
    <col min="5638" max="5638" width="6.140625" style="18" customWidth="1"/>
    <col min="5639" max="5639" width="11.42578125" style="18" customWidth="1"/>
    <col min="5640" max="5640" width="12.7109375" style="18" customWidth="1"/>
    <col min="5641" max="5642" width="11.28515625" style="18" customWidth="1"/>
    <col min="5643" max="5643" width="11.7109375" style="18" customWidth="1"/>
    <col min="5644" max="5644" width="11" style="18" customWidth="1"/>
    <col min="5645" max="5645" width="11.42578125" style="18" customWidth="1"/>
    <col min="5646" max="5646" width="17.7109375" style="18" customWidth="1"/>
    <col min="5647" max="5888" width="8.85546875" style="18"/>
    <col min="5889" max="5889" width="3.28515625" style="18" customWidth="1"/>
    <col min="5890" max="5890" width="7.28515625" style="18" bestFit="1" customWidth="1"/>
    <col min="5891" max="5891" width="11.42578125" style="18" customWidth="1"/>
    <col min="5892" max="5892" width="11.7109375" style="18" customWidth="1"/>
    <col min="5893" max="5893" width="10.28515625" style="18" customWidth="1"/>
    <col min="5894" max="5894" width="6.140625" style="18" customWidth="1"/>
    <col min="5895" max="5895" width="11.42578125" style="18" customWidth="1"/>
    <col min="5896" max="5896" width="12.7109375" style="18" customWidth="1"/>
    <col min="5897" max="5898" width="11.28515625" style="18" customWidth="1"/>
    <col min="5899" max="5899" width="11.7109375" style="18" customWidth="1"/>
    <col min="5900" max="5900" width="11" style="18" customWidth="1"/>
    <col min="5901" max="5901" width="11.42578125" style="18" customWidth="1"/>
    <col min="5902" max="5902" width="17.7109375" style="18" customWidth="1"/>
    <col min="5903" max="6144" width="8.85546875" style="18"/>
    <col min="6145" max="6145" width="3.28515625" style="18" customWidth="1"/>
    <col min="6146" max="6146" width="7.28515625" style="18" bestFit="1" customWidth="1"/>
    <col min="6147" max="6147" width="11.42578125" style="18" customWidth="1"/>
    <col min="6148" max="6148" width="11.7109375" style="18" customWidth="1"/>
    <col min="6149" max="6149" width="10.28515625" style="18" customWidth="1"/>
    <col min="6150" max="6150" width="6.140625" style="18" customWidth="1"/>
    <col min="6151" max="6151" width="11.42578125" style="18" customWidth="1"/>
    <col min="6152" max="6152" width="12.7109375" style="18" customWidth="1"/>
    <col min="6153" max="6154" width="11.28515625" style="18" customWidth="1"/>
    <col min="6155" max="6155" width="11.7109375" style="18" customWidth="1"/>
    <col min="6156" max="6156" width="11" style="18" customWidth="1"/>
    <col min="6157" max="6157" width="11.42578125" style="18" customWidth="1"/>
    <col min="6158" max="6158" width="17.7109375" style="18" customWidth="1"/>
    <col min="6159" max="6400" width="8.85546875" style="18"/>
    <col min="6401" max="6401" width="3.28515625" style="18" customWidth="1"/>
    <col min="6402" max="6402" width="7.28515625" style="18" bestFit="1" customWidth="1"/>
    <col min="6403" max="6403" width="11.42578125" style="18" customWidth="1"/>
    <col min="6404" max="6404" width="11.7109375" style="18" customWidth="1"/>
    <col min="6405" max="6405" width="10.28515625" style="18" customWidth="1"/>
    <col min="6406" max="6406" width="6.140625" style="18" customWidth="1"/>
    <col min="6407" max="6407" width="11.42578125" style="18" customWidth="1"/>
    <col min="6408" max="6408" width="12.7109375" style="18" customWidth="1"/>
    <col min="6409" max="6410" width="11.28515625" style="18" customWidth="1"/>
    <col min="6411" max="6411" width="11.7109375" style="18" customWidth="1"/>
    <col min="6412" max="6412" width="11" style="18" customWidth="1"/>
    <col min="6413" max="6413" width="11.42578125" style="18" customWidth="1"/>
    <col min="6414" max="6414" width="17.7109375" style="18" customWidth="1"/>
    <col min="6415" max="6656" width="8.85546875" style="18"/>
    <col min="6657" max="6657" width="3.28515625" style="18" customWidth="1"/>
    <col min="6658" max="6658" width="7.28515625" style="18" bestFit="1" customWidth="1"/>
    <col min="6659" max="6659" width="11.42578125" style="18" customWidth="1"/>
    <col min="6660" max="6660" width="11.7109375" style="18" customWidth="1"/>
    <col min="6661" max="6661" width="10.28515625" style="18" customWidth="1"/>
    <col min="6662" max="6662" width="6.140625" style="18" customWidth="1"/>
    <col min="6663" max="6663" width="11.42578125" style="18" customWidth="1"/>
    <col min="6664" max="6664" width="12.7109375" style="18" customWidth="1"/>
    <col min="6665" max="6666" width="11.28515625" style="18" customWidth="1"/>
    <col min="6667" max="6667" width="11.7109375" style="18" customWidth="1"/>
    <col min="6668" max="6668" width="11" style="18" customWidth="1"/>
    <col min="6669" max="6669" width="11.42578125" style="18" customWidth="1"/>
    <col min="6670" max="6670" width="17.7109375" style="18" customWidth="1"/>
    <col min="6671" max="6912" width="8.85546875" style="18"/>
    <col min="6913" max="6913" width="3.28515625" style="18" customWidth="1"/>
    <col min="6914" max="6914" width="7.28515625" style="18" bestFit="1" customWidth="1"/>
    <col min="6915" max="6915" width="11.42578125" style="18" customWidth="1"/>
    <col min="6916" max="6916" width="11.7109375" style="18" customWidth="1"/>
    <col min="6917" max="6917" width="10.28515625" style="18" customWidth="1"/>
    <col min="6918" max="6918" width="6.140625" style="18" customWidth="1"/>
    <col min="6919" max="6919" width="11.42578125" style="18" customWidth="1"/>
    <col min="6920" max="6920" width="12.7109375" style="18" customWidth="1"/>
    <col min="6921" max="6922" width="11.28515625" style="18" customWidth="1"/>
    <col min="6923" max="6923" width="11.7109375" style="18" customWidth="1"/>
    <col min="6924" max="6924" width="11" style="18" customWidth="1"/>
    <col min="6925" max="6925" width="11.42578125" style="18" customWidth="1"/>
    <col min="6926" max="6926" width="17.7109375" style="18" customWidth="1"/>
    <col min="6927" max="7168" width="8.85546875" style="18"/>
    <col min="7169" max="7169" width="3.28515625" style="18" customWidth="1"/>
    <col min="7170" max="7170" width="7.28515625" style="18" bestFit="1" customWidth="1"/>
    <col min="7171" max="7171" width="11.42578125" style="18" customWidth="1"/>
    <col min="7172" max="7172" width="11.7109375" style="18" customWidth="1"/>
    <col min="7173" max="7173" width="10.28515625" style="18" customWidth="1"/>
    <col min="7174" max="7174" width="6.140625" style="18" customWidth="1"/>
    <col min="7175" max="7175" width="11.42578125" style="18" customWidth="1"/>
    <col min="7176" max="7176" width="12.7109375" style="18" customWidth="1"/>
    <col min="7177" max="7178" width="11.28515625" style="18" customWidth="1"/>
    <col min="7179" max="7179" width="11.7109375" style="18" customWidth="1"/>
    <col min="7180" max="7180" width="11" style="18" customWidth="1"/>
    <col min="7181" max="7181" width="11.42578125" style="18" customWidth="1"/>
    <col min="7182" max="7182" width="17.7109375" style="18" customWidth="1"/>
    <col min="7183" max="7424" width="8.85546875" style="18"/>
    <col min="7425" max="7425" width="3.28515625" style="18" customWidth="1"/>
    <col min="7426" max="7426" width="7.28515625" style="18" bestFit="1" customWidth="1"/>
    <col min="7427" max="7427" width="11.42578125" style="18" customWidth="1"/>
    <col min="7428" max="7428" width="11.7109375" style="18" customWidth="1"/>
    <col min="7429" max="7429" width="10.28515625" style="18" customWidth="1"/>
    <col min="7430" max="7430" width="6.140625" style="18" customWidth="1"/>
    <col min="7431" max="7431" width="11.42578125" style="18" customWidth="1"/>
    <col min="7432" max="7432" width="12.7109375" style="18" customWidth="1"/>
    <col min="7433" max="7434" width="11.28515625" style="18" customWidth="1"/>
    <col min="7435" max="7435" width="11.7109375" style="18" customWidth="1"/>
    <col min="7436" max="7436" width="11" style="18" customWidth="1"/>
    <col min="7437" max="7437" width="11.42578125" style="18" customWidth="1"/>
    <col min="7438" max="7438" width="17.7109375" style="18" customWidth="1"/>
    <col min="7439" max="7680" width="8.85546875" style="18"/>
    <col min="7681" max="7681" width="3.28515625" style="18" customWidth="1"/>
    <col min="7682" max="7682" width="7.28515625" style="18" bestFit="1" customWidth="1"/>
    <col min="7683" max="7683" width="11.42578125" style="18" customWidth="1"/>
    <col min="7684" max="7684" width="11.7109375" style="18" customWidth="1"/>
    <col min="7685" max="7685" width="10.28515625" style="18" customWidth="1"/>
    <col min="7686" max="7686" width="6.140625" style="18" customWidth="1"/>
    <col min="7687" max="7687" width="11.42578125" style="18" customWidth="1"/>
    <col min="7688" max="7688" width="12.7109375" style="18" customWidth="1"/>
    <col min="7689" max="7690" width="11.28515625" style="18" customWidth="1"/>
    <col min="7691" max="7691" width="11.7109375" style="18" customWidth="1"/>
    <col min="7692" max="7692" width="11" style="18" customWidth="1"/>
    <col min="7693" max="7693" width="11.42578125" style="18" customWidth="1"/>
    <col min="7694" max="7694" width="17.7109375" style="18" customWidth="1"/>
    <col min="7695" max="7936" width="8.85546875" style="18"/>
    <col min="7937" max="7937" width="3.28515625" style="18" customWidth="1"/>
    <col min="7938" max="7938" width="7.28515625" style="18" bestFit="1" customWidth="1"/>
    <col min="7939" max="7939" width="11.42578125" style="18" customWidth="1"/>
    <col min="7940" max="7940" width="11.7109375" style="18" customWidth="1"/>
    <col min="7941" max="7941" width="10.28515625" style="18" customWidth="1"/>
    <col min="7942" max="7942" width="6.140625" style="18" customWidth="1"/>
    <col min="7943" max="7943" width="11.42578125" style="18" customWidth="1"/>
    <col min="7944" max="7944" width="12.7109375" style="18" customWidth="1"/>
    <col min="7945" max="7946" width="11.28515625" style="18" customWidth="1"/>
    <col min="7947" max="7947" width="11.7109375" style="18" customWidth="1"/>
    <col min="7948" max="7948" width="11" style="18" customWidth="1"/>
    <col min="7949" max="7949" width="11.42578125" style="18" customWidth="1"/>
    <col min="7950" max="7950" width="17.7109375" style="18" customWidth="1"/>
    <col min="7951" max="8192" width="8.85546875" style="18"/>
    <col min="8193" max="8193" width="3.28515625" style="18" customWidth="1"/>
    <col min="8194" max="8194" width="7.28515625" style="18" bestFit="1" customWidth="1"/>
    <col min="8195" max="8195" width="11.42578125" style="18" customWidth="1"/>
    <col min="8196" max="8196" width="11.7109375" style="18" customWidth="1"/>
    <col min="8197" max="8197" width="10.28515625" style="18" customWidth="1"/>
    <col min="8198" max="8198" width="6.140625" style="18" customWidth="1"/>
    <col min="8199" max="8199" width="11.42578125" style="18" customWidth="1"/>
    <col min="8200" max="8200" width="12.7109375" style="18" customWidth="1"/>
    <col min="8201" max="8202" width="11.28515625" style="18" customWidth="1"/>
    <col min="8203" max="8203" width="11.7109375" style="18" customWidth="1"/>
    <col min="8204" max="8204" width="11" style="18" customWidth="1"/>
    <col min="8205" max="8205" width="11.42578125" style="18" customWidth="1"/>
    <col min="8206" max="8206" width="17.7109375" style="18" customWidth="1"/>
    <col min="8207" max="8448" width="8.85546875" style="18"/>
    <col min="8449" max="8449" width="3.28515625" style="18" customWidth="1"/>
    <col min="8450" max="8450" width="7.28515625" style="18" bestFit="1" customWidth="1"/>
    <col min="8451" max="8451" width="11.42578125" style="18" customWidth="1"/>
    <col min="8452" max="8452" width="11.7109375" style="18" customWidth="1"/>
    <col min="8453" max="8453" width="10.28515625" style="18" customWidth="1"/>
    <col min="8454" max="8454" width="6.140625" style="18" customWidth="1"/>
    <col min="8455" max="8455" width="11.42578125" style="18" customWidth="1"/>
    <col min="8456" max="8456" width="12.7109375" style="18" customWidth="1"/>
    <col min="8457" max="8458" width="11.28515625" style="18" customWidth="1"/>
    <col min="8459" max="8459" width="11.7109375" style="18" customWidth="1"/>
    <col min="8460" max="8460" width="11" style="18" customWidth="1"/>
    <col min="8461" max="8461" width="11.42578125" style="18" customWidth="1"/>
    <col min="8462" max="8462" width="17.7109375" style="18" customWidth="1"/>
    <col min="8463" max="8704" width="8.85546875" style="18"/>
    <col min="8705" max="8705" width="3.28515625" style="18" customWidth="1"/>
    <col min="8706" max="8706" width="7.28515625" style="18" bestFit="1" customWidth="1"/>
    <col min="8707" max="8707" width="11.42578125" style="18" customWidth="1"/>
    <col min="8708" max="8708" width="11.7109375" style="18" customWidth="1"/>
    <col min="8709" max="8709" width="10.28515625" style="18" customWidth="1"/>
    <col min="8710" max="8710" width="6.140625" style="18" customWidth="1"/>
    <col min="8711" max="8711" width="11.42578125" style="18" customWidth="1"/>
    <col min="8712" max="8712" width="12.7109375" style="18" customWidth="1"/>
    <col min="8713" max="8714" width="11.28515625" style="18" customWidth="1"/>
    <col min="8715" max="8715" width="11.7109375" style="18" customWidth="1"/>
    <col min="8716" max="8716" width="11" style="18" customWidth="1"/>
    <col min="8717" max="8717" width="11.42578125" style="18" customWidth="1"/>
    <col min="8718" max="8718" width="17.7109375" style="18" customWidth="1"/>
    <col min="8719" max="8960" width="8.85546875" style="18"/>
    <col min="8961" max="8961" width="3.28515625" style="18" customWidth="1"/>
    <col min="8962" max="8962" width="7.28515625" style="18" bestFit="1" customWidth="1"/>
    <col min="8963" max="8963" width="11.42578125" style="18" customWidth="1"/>
    <col min="8964" max="8964" width="11.7109375" style="18" customWidth="1"/>
    <col min="8965" max="8965" width="10.28515625" style="18" customWidth="1"/>
    <col min="8966" max="8966" width="6.140625" style="18" customWidth="1"/>
    <col min="8967" max="8967" width="11.42578125" style="18" customWidth="1"/>
    <col min="8968" max="8968" width="12.7109375" style="18" customWidth="1"/>
    <col min="8969" max="8970" width="11.28515625" style="18" customWidth="1"/>
    <col min="8971" max="8971" width="11.7109375" style="18" customWidth="1"/>
    <col min="8972" max="8972" width="11" style="18" customWidth="1"/>
    <col min="8973" max="8973" width="11.42578125" style="18" customWidth="1"/>
    <col min="8974" max="8974" width="17.7109375" style="18" customWidth="1"/>
    <col min="8975" max="9216" width="8.85546875" style="18"/>
    <col min="9217" max="9217" width="3.28515625" style="18" customWidth="1"/>
    <col min="9218" max="9218" width="7.28515625" style="18" bestFit="1" customWidth="1"/>
    <col min="9219" max="9219" width="11.42578125" style="18" customWidth="1"/>
    <col min="9220" max="9220" width="11.7109375" style="18" customWidth="1"/>
    <col min="9221" max="9221" width="10.28515625" style="18" customWidth="1"/>
    <col min="9222" max="9222" width="6.140625" style="18" customWidth="1"/>
    <col min="9223" max="9223" width="11.42578125" style="18" customWidth="1"/>
    <col min="9224" max="9224" width="12.7109375" style="18" customWidth="1"/>
    <col min="9225" max="9226" width="11.28515625" style="18" customWidth="1"/>
    <col min="9227" max="9227" width="11.7109375" style="18" customWidth="1"/>
    <col min="9228" max="9228" width="11" style="18" customWidth="1"/>
    <col min="9229" max="9229" width="11.42578125" style="18" customWidth="1"/>
    <col min="9230" max="9230" width="17.7109375" style="18" customWidth="1"/>
    <col min="9231" max="9472" width="8.85546875" style="18"/>
    <col min="9473" max="9473" width="3.28515625" style="18" customWidth="1"/>
    <col min="9474" max="9474" width="7.28515625" style="18" bestFit="1" customWidth="1"/>
    <col min="9475" max="9475" width="11.42578125" style="18" customWidth="1"/>
    <col min="9476" max="9476" width="11.7109375" style="18" customWidth="1"/>
    <col min="9477" max="9477" width="10.28515625" style="18" customWidth="1"/>
    <col min="9478" max="9478" width="6.140625" style="18" customWidth="1"/>
    <col min="9479" max="9479" width="11.42578125" style="18" customWidth="1"/>
    <col min="9480" max="9480" width="12.7109375" style="18" customWidth="1"/>
    <col min="9481" max="9482" width="11.28515625" style="18" customWidth="1"/>
    <col min="9483" max="9483" width="11.7109375" style="18" customWidth="1"/>
    <col min="9484" max="9484" width="11" style="18" customWidth="1"/>
    <col min="9485" max="9485" width="11.42578125" style="18" customWidth="1"/>
    <col min="9486" max="9486" width="17.7109375" style="18" customWidth="1"/>
    <col min="9487" max="9728" width="8.85546875" style="18"/>
    <col min="9729" max="9729" width="3.28515625" style="18" customWidth="1"/>
    <col min="9730" max="9730" width="7.28515625" style="18" bestFit="1" customWidth="1"/>
    <col min="9731" max="9731" width="11.42578125" style="18" customWidth="1"/>
    <col min="9732" max="9732" width="11.7109375" style="18" customWidth="1"/>
    <col min="9733" max="9733" width="10.28515625" style="18" customWidth="1"/>
    <col min="9734" max="9734" width="6.140625" style="18" customWidth="1"/>
    <col min="9735" max="9735" width="11.42578125" style="18" customWidth="1"/>
    <col min="9736" max="9736" width="12.7109375" style="18" customWidth="1"/>
    <col min="9737" max="9738" width="11.28515625" style="18" customWidth="1"/>
    <col min="9739" max="9739" width="11.7109375" style="18" customWidth="1"/>
    <col min="9740" max="9740" width="11" style="18" customWidth="1"/>
    <col min="9741" max="9741" width="11.42578125" style="18" customWidth="1"/>
    <col min="9742" max="9742" width="17.7109375" style="18" customWidth="1"/>
    <col min="9743" max="9984" width="8.85546875" style="18"/>
    <col min="9985" max="9985" width="3.28515625" style="18" customWidth="1"/>
    <col min="9986" max="9986" width="7.28515625" style="18" bestFit="1" customWidth="1"/>
    <col min="9987" max="9987" width="11.42578125" style="18" customWidth="1"/>
    <col min="9988" max="9988" width="11.7109375" style="18" customWidth="1"/>
    <col min="9989" max="9989" width="10.28515625" style="18" customWidth="1"/>
    <col min="9990" max="9990" width="6.140625" style="18" customWidth="1"/>
    <col min="9991" max="9991" width="11.42578125" style="18" customWidth="1"/>
    <col min="9992" max="9992" width="12.7109375" style="18" customWidth="1"/>
    <col min="9993" max="9994" width="11.28515625" style="18" customWidth="1"/>
    <col min="9995" max="9995" width="11.7109375" style="18" customWidth="1"/>
    <col min="9996" max="9996" width="11" style="18" customWidth="1"/>
    <col min="9997" max="9997" width="11.42578125" style="18" customWidth="1"/>
    <col min="9998" max="9998" width="17.7109375" style="18" customWidth="1"/>
    <col min="9999" max="10240" width="8.85546875" style="18"/>
    <col min="10241" max="10241" width="3.28515625" style="18" customWidth="1"/>
    <col min="10242" max="10242" width="7.28515625" style="18" bestFit="1" customWidth="1"/>
    <col min="10243" max="10243" width="11.42578125" style="18" customWidth="1"/>
    <col min="10244" max="10244" width="11.7109375" style="18" customWidth="1"/>
    <col min="10245" max="10245" width="10.28515625" style="18" customWidth="1"/>
    <col min="10246" max="10246" width="6.140625" style="18" customWidth="1"/>
    <col min="10247" max="10247" width="11.42578125" style="18" customWidth="1"/>
    <col min="10248" max="10248" width="12.7109375" style="18" customWidth="1"/>
    <col min="10249" max="10250" width="11.28515625" style="18" customWidth="1"/>
    <col min="10251" max="10251" width="11.7109375" style="18" customWidth="1"/>
    <col min="10252" max="10252" width="11" style="18" customWidth="1"/>
    <col min="10253" max="10253" width="11.42578125" style="18" customWidth="1"/>
    <col min="10254" max="10254" width="17.7109375" style="18" customWidth="1"/>
    <col min="10255" max="10496" width="8.85546875" style="18"/>
    <col min="10497" max="10497" width="3.28515625" style="18" customWidth="1"/>
    <col min="10498" max="10498" width="7.28515625" style="18" bestFit="1" customWidth="1"/>
    <col min="10499" max="10499" width="11.42578125" style="18" customWidth="1"/>
    <col min="10500" max="10500" width="11.7109375" style="18" customWidth="1"/>
    <col min="10501" max="10501" width="10.28515625" style="18" customWidth="1"/>
    <col min="10502" max="10502" width="6.140625" style="18" customWidth="1"/>
    <col min="10503" max="10503" width="11.42578125" style="18" customWidth="1"/>
    <col min="10504" max="10504" width="12.7109375" style="18" customWidth="1"/>
    <col min="10505" max="10506" width="11.28515625" style="18" customWidth="1"/>
    <col min="10507" max="10507" width="11.7109375" style="18" customWidth="1"/>
    <col min="10508" max="10508" width="11" style="18" customWidth="1"/>
    <col min="10509" max="10509" width="11.42578125" style="18" customWidth="1"/>
    <col min="10510" max="10510" width="17.7109375" style="18" customWidth="1"/>
    <col min="10511" max="10752" width="8.85546875" style="18"/>
    <col min="10753" max="10753" width="3.28515625" style="18" customWidth="1"/>
    <col min="10754" max="10754" width="7.28515625" style="18" bestFit="1" customWidth="1"/>
    <col min="10755" max="10755" width="11.42578125" style="18" customWidth="1"/>
    <col min="10756" max="10756" width="11.7109375" style="18" customWidth="1"/>
    <col min="10757" max="10757" width="10.28515625" style="18" customWidth="1"/>
    <col min="10758" max="10758" width="6.140625" style="18" customWidth="1"/>
    <col min="10759" max="10759" width="11.42578125" style="18" customWidth="1"/>
    <col min="10760" max="10760" width="12.7109375" style="18" customWidth="1"/>
    <col min="10761" max="10762" width="11.28515625" style="18" customWidth="1"/>
    <col min="10763" max="10763" width="11.7109375" style="18" customWidth="1"/>
    <col min="10764" max="10764" width="11" style="18" customWidth="1"/>
    <col min="10765" max="10765" width="11.42578125" style="18" customWidth="1"/>
    <col min="10766" max="10766" width="17.7109375" style="18" customWidth="1"/>
    <col min="10767" max="11008" width="8.85546875" style="18"/>
    <col min="11009" max="11009" width="3.28515625" style="18" customWidth="1"/>
    <col min="11010" max="11010" width="7.28515625" style="18" bestFit="1" customWidth="1"/>
    <col min="11011" max="11011" width="11.42578125" style="18" customWidth="1"/>
    <col min="11012" max="11012" width="11.7109375" style="18" customWidth="1"/>
    <col min="11013" max="11013" width="10.28515625" style="18" customWidth="1"/>
    <col min="11014" max="11014" width="6.140625" style="18" customWidth="1"/>
    <col min="11015" max="11015" width="11.42578125" style="18" customWidth="1"/>
    <col min="11016" max="11016" width="12.7109375" style="18" customWidth="1"/>
    <col min="11017" max="11018" width="11.28515625" style="18" customWidth="1"/>
    <col min="11019" max="11019" width="11.7109375" style="18" customWidth="1"/>
    <col min="11020" max="11020" width="11" style="18" customWidth="1"/>
    <col min="11021" max="11021" width="11.42578125" style="18" customWidth="1"/>
    <col min="11022" max="11022" width="17.7109375" style="18" customWidth="1"/>
    <col min="11023" max="11264" width="8.85546875" style="18"/>
    <col min="11265" max="11265" width="3.28515625" style="18" customWidth="1"/>
    <col min="11266" max="11266" width="7.28515625" style="18" bestFit="1" customWidth="1"/>
    <col min="11267" max="11267" width="11.42578125" style="18" customWidth="1"/>
    <col min="11268" max="11268" width="11.7109375" style="18" customWidth="1"/>
    <col min="11269" max="11269" width="10.28515625" style="18" customWidth="1"/>
    <col min="11270" max="11270" width="6.140625" style="18" customWidth="1"/>
    <col min="11271" max="11271" width="11.42578125" style="18" customWidth="1"/>
    <col min="11272" max="11272" width="12.7109375" style="18" customWidth="1"/>
    <col min="11273" max="11274" width="11.28515625" style="18" customWidth="1"/>
    <col min="11275" max="11275" width="11.7109375" style="18" customWidth="1"/>
    <col min="11276" max="11276" width="11" style="18" customWidth="1"/>
    <col min="11277" max="11277" width="11.42578125" style="18" customWidth="1"/>
    <col min="11278" max="11278" width="17.7109375" style="18" customWidth="1"/>
    <col min="11279" max="11520" width="8.85546875" style="18"/>
    <col min="11521" max="11521" width="3.28515625" style="18" customWidth="1"/>
    <col min="11522" max="11522" width="7.28515625" style="18" bestFit="1" customWidth="1"/>
    <col min="11523" max="11523" width="11.42578125" style="18" customWidth="1"/>
    <col min="11524" max="11524" width="11.7109375" style="18" customWidth="1"/>
    <col min="11525" max="11525" width="10.28515625" style="18" customWidth="1"/>
    <col min="11526" max="11526" width="6.140625" style="18" customWidth="1"/>
    <col min="11527" max="11527" width="11.42578125" style="18" customWidth="1"/>
    <col min="11528" max="11528" width="12.7109375" style="18" customWidth="1"/>
    <col min="11529" max="11530" width="11.28515625" style="18" customWidth="1"/>
    <col min="11531" max="11531" width="11.7109375" style="18" customWidth="1"/>
    <col min="11532" max="11532" width="11" style="18" customWidth="1"/>
    <col min="11533" max="11533" width="11.42578125" style="18" customWidth="1"/>
    <col min="11534" max="11534" width="17.7109375" style="18" customWidth="1"/>
    <col min="11535" max="11776" width="8.85546875" style="18"/>
    <col min="11777" max="11777" width="3.28515625" style="18" customWidth="1"/>
    <col min="11778" max="11778" width="7.28515625" style="18" bestFit="1" customWidth="1"/>
    <col min="11779" max="11779" width="11.42578125" style="18" customWidth="1"/>
    <col min="11780" max="11780" width="11.7109375" style="18" customWidth="1"/>
    <col min="11781" max="11781" width="10.28515625" style="18" customWidth="1"/>
    <col min="11782" max="11782" width="6.140625" style="18" customWidth="1"/>
    <col min="11783" max="11783" width="11.42578125" style="18" customWidth="1"/>
    <col min="11784" max="11784" width="12.7109375" style="18" customWidth="1"/>
    <col min="11785" max="11786" width="11.28515625" style="18" customWidth="1"/>
    <col min="11787" max="11787" width="11.7109375" style="18" customWidth="1"/>
    <col min="11788" max="11788" width="11" style="18" customWidth="1"/>
    <col min="11789" max="11789" width="11.42578125" style="18" customWidth="1"/>
    <col min="11790" max="11790" width="17.7109375" style="18" customWidth="1"/>
    <col min="11791" max="12032" width="8.85546875" style="18"/>
    <col min="12033" max="12033" width="3.28515625" style="18" customWidth="1"/>
    <col min="12034" max="12034" width="7.28515625" style="18" bestFit="1" customWidth="1"/>
    <col min="12035" max="12035" width="11.42578125" style="18" customWidth="1"/>
    <col min="12036" max="12036" width="11.7109375" style="18" customWidth="1"/>
    <col min="12037" max="12037" width="10.28515625" style="18" customWidth="1"/>
    <col min="12038" max="12038" width="6.140625" style="18" customWidth="1"/>
    <col min="12039" max="12039" width="11.42578125" style="18" customWidth="1"/>
    <col min="12040" max="12040" width="12.7109375" style="18" customWidth="1"/>
    <col min="12041" max="12042" width="11.28515625" style="18" customWidth="1"/>
    <col min="12043" max="12043" width="11.7109375" style="18" customWidth="1"/>
    <col min="12044" max="12044" width="11" style="18" customWidth="1"/>
    <col min="12045" max="12045" width="11.42578125" style="18" customWidth="1"/>
    <col min="12046" max="12046" width="17.7109375" style="18" customWidth="1"/>
    <col min="12047" max="12288" width="8.85546875" style="18"/>
    <col min="12289" max="12289" width="3.28515625" style="18" customWidth="1"/>
    <col min="12290" max="12290" width="7.28515625" style="18" bestFit="1" customWidth="1"/>
    <col min="12291" max="12291" width="11.42578125" style="18" customWidth="1"/>
    <col min="12292" max="12292" width="11.7109375" style="18" customWidth="1"/>
    <col min="12293" max="12293" width="10.28515625" style="18" customWidth="1"/>
    <col min="12294" max="12294" width="6.140625" style="18" customWidth="1"/>
    <col min="12295" max="12295" width="11.42578125" style="18" customWidth="1"/>
    <col min="12296" max="12296" width="12.7109375" style="18" customWidth="1"/>
    <col min="12297" max="12298" width="11.28515625" style="18" customWidth="1"/>
    <col min="12299" max="12299" width="11.7109375" style="18" customWidth="1"/>
    <col min="12300" max="12300" width="11" style="18" customWidth="1"/>
    <col min="12301" max="12301" width="11.42578125" style="18" customWidth="1"/>
    <col min="12302" max="12302" width="17.7109375" style="18" customWidth="1"/>
    <col min="12303" max="12544" width="8.85546875" style="18"/>
    <col min="12545" max="12545" width="3.28515625" style="18" customWidth="1"/>
    <col min="12546" max="12546" width="7.28515625" style="18" bestFit="1" customWidth="1"/>
    <col min="12547" max="12547" width="11.42578125" style="18" customWidth="1"/>
    <col min="12548" max="12548" width="11.7109375" style="18" customWidth="1"/>
    <col min="12549" max="12549" width="10.28515625" style="18" customWidth="1"/>
    <col min="12550" max="12550" width="6.140625" style="18" customWidth="1"/>
    <col min="12551" max="12551" width="11.42578125" style="18" customWidth="1"/>
    <col min="12552" max="12552" width="12.7109375" style="18" customWidth="1"/>
    <col min="12553" max="12554" width="11.28515625" style="18" customWidth="1"/>
    <col min="12555" max="12555" width="11.7109375" style="18" customWidth="1"/>
    <col min="12556" max="12556" width="11" style="18" customWidth="1"/>
    <col min="12557" max="12557" width="11.42578125" style="18" customWidth="1"/>
    <col min="12558" max="12558" width="17.7109375" style="18" customWidth="1"/>
    <col min="12559" max="12800" width="8.85546875" style="18"/>
    <col min="12801" max="12801" width="3.28515625" style="18" customWidth="1"/>
    <col min="12802" max="12802" width="7.28515625" style="18" bestFit="1" customWidth="1"/>
    <col min="12803" max="12803" width="11.42578125" style="18" customWidth="1"/>
    <col min="12804" max="12804" width="11.7109375" style="18" customWidth="1"/>
    <col min="12805" max="12805" width="10.28515625" style="18" customWidth="1"/>
    <col min="12806" max="12806" width="6.140625" style="18" customWidth="1"/>
    <col min="12807" max="12807" width="11.42578125" style="18" customWidth="1"/>
    <col min="12808" max="12808" width="12.7109375" style="18" customWidth="1"/>
    <col min="12809" max="12810" width="11.28515625" style="18" customWidth="1"/>
    <col min="12811" max="12811" width="11.7109375" style="18" customWidth="1"/>
    <col min="12812" max="12812" width="11" style="18" customWidth="1"/>
    <col min="12813" max="12813" width="11.42578125" style="18" customWidth="1"/>
    <col min="12814" max="12814" width="17.7109375" style="18" customWidth="1"/>
    <col min="12815" max="13056" width="8.85546875" style="18"/>
    <col min="13057" max="13057" width="3.28515625" style="18" customWidth="1"/>
    <col min="13058" max="13058" width="7.28515625" style="18" bestFit="1" customWidth="1"/>
    <col min="13059" max="13059" width="11.42578125" style="18" customWidth="1"/>
    <col min="13060" max="13060" width="11.7109375" style="18" customWidth="1"/>
    <col min="13061" max="13061" width="10.28515625" style="18" customWidth="1"/>
    <col min="13062" max="13062" width="6.140625" style="18" customWidth="1"/>
    <col min="13063" max="13063" width="11.42578125" style="18" customWidth="1"/>
    <col min="13064" max="13064" width="12.7109375" style="18" customWidth="1"/>
    <col min="13065" max="13066" width="11.28515625" style="18" customWidth="1"/>
    <col min="13067" max="13067" width="11.7109375" style="18" customWidth="1"/>
    <col min="13068" max="13068" width="11" style="18" customWidth="1"/>
    <col min="13069" max="13069" width="11.42578125" style="18" customWidth="1"/>
    <col min="13070" max="13070" width="17.7109375" style="18" customWidth="1"/>
    <col min="13071" max="13312" width="8.85546875" style="18"/>
    <col min="13313" max="13313" width="3.28515625" style="18" customWidth="1"/>
    <col min="13314" max="13314" width="7.28515625" style="18" bestFit="1" customWidth="1"/>
    <col min="13315" max="13315" width="11.42578125" style="18" customWidth="1"/>
    <col min="13316" max="13316" width="11.7109375" style="18" customWidth="1"/>
    <col min="13317" max="13317" width="10.28515625" style="18" customWidth="1"/>
    <col min="13318" max="13318" width="6.140625" style="18" customWidth="1"/>
    <col min="13319" max="13319" width="11.42578125" style="18" customWidth="1"/>
    <col min="13320" max="13320" width="12.7109375" style="18" customWidth="1"/>
    <col min="13321" max="13322" width="11.28515625" style="18" customWidth="1"/>
    <col min="13323" max="13323" width="11.7109375" style="18" customWidth="1"/>
    <col min="13324" max="13324" width="11" style="18" customWidth="1"/>
    <col min="13325" max="13325" width="11.42578125" style="18" customWidth="1"/>
    <col min="13326" max="13326" width="17.7109375" style="18" customWidth="1"/>
    <col min="13327" max="13568" width="8.85546875" style="18"/>
    <col min="13569" max="13569" width="3.28515625" style="18" customWidth="1"/>
    <col min="13570" max="13570" width="7.28515625" style="18" bestFit="1" customWidth="1"/>
    <col min="13571" max="13571" width="11.42578125" style="18" customWidth="1"/>
    <col min="13572" max="13572" width="11.7109375" style="18" customWidth="1"/>
    <col min="13573" max="13573" width="10.28515625" style="18" customWidth="1"/>
    <col min="13574" max="13574" width="6.140625" style="18" customWidth="1"/>
    <col min="13575" max="13575" width="11.42578125" style="18" customWidth="1"/>
    <col min="13576" max="13576" width="12.7109375" style="18" customWidth="1"/>
    <col min="13577" max="13578" width="11.28515625" style="18" customWidth="1"/>
    <col min="13579" max="13579" width="11.7109375" style="18" customWidth="1"/>
    <col min="13580" max="13580" width="11" style="18" customWidth="1"/>
    <col min="13581" max="13581" width="11.42578125" style="18" customWidth="1"/>
    <col min="13582" max="13582" width="17.7109375" style="18" customWidth="1"/>
    <col min="13583" max="13824" width="8.85546875" style="18"/>
    <col min="13825" max="13825" width="3.28515625" style="18" customWidth="1"/>
    <col min="13826" max="13826" width="7.28515625" style="18" bestFit="1" customWidth="1"/>
    <col min="13827" max="13827" width="11.42578125" style="18" customWidth="1"/>
    <col min="13828" max="13828" width="11.7109375" style="18" customWidth="1"/>
    <col min="13829" max="13829" width="10.28515625" style="18" customWidth="1"/>
    <col min="13830" max="13830" width="6.140625" style="18" customWidth="1"/>
    <col min="13831" max="13831" width="11.42578125" style="18" customWidth="1"/>
    <col min="13832" max="13832" width="12.7109375" style="18" customWidth="1"/>
    <col min="13833" max="13834" width="11.28515625" style="18" customWidth="1"/>
    <col min="13835" max="13835" width="11.7109375" style="18" customWidth="1"/>
    <col min="13836" max="13836" width="11" style="18" customWidth="1"/>
    <col min="13837" max="13837" width="11.42578125" style="18" customWidth="1"/>
    <col min="13838" max="13838" width="17.7109375" style="18" customWidth="1"/>
    <col min="13839" max="14080" width="8.85546875" style="18"/>
    <col min="14081" max="14081" width="3.28515625" style="18" customWidth="1"/>
    <col min="14082" max="14082" width="7.28515625" style="18" bestFit="1" customWidth="1"/>
    <col min="14083" max="14083" width="11.42578125" style="18" customWidth="1"/>
    <col min="14084" max="14084" width="11.7109375" style="18" customWidth="1"/>
    <col min="14085" max="14085" width="10.28515625" style="18" customWidth="1"/>
    <col min="14086" max="14086" width="6.140625" style="18" customWidth="1"/>
    <col min="14087" max="14087" width="11.42578125" style="18" customWidth="1"/>
    <col min="14088" max="14088" width="12.7109375" style="18" customWidth="1"/>
    <col min="14089" max="14090" width="11.28515625" style="18" customWidth="1"/>
    <col min="14091" max="14091" width="11.7109375" style="18" customWidth="1"/>
    <col min="14092" max="14092" width="11" style="18" customWidth="1"/>
    <col min="14093" max="14093" width="11.42578125" style="18" customWidth="1"/>
    <col min="14094" max="14094" width="17.7109375" style="18" customWidth="1"/>
    <col min="14095" max="14336" width="8.85546875" style="18"/>
    <col min="14337" max="14337" width="3.28515625" style="18" customWidth="1"/>
    <col min="14338" max="14338" width="7.28515625" style="18" bestFit="1" customWidth="1"/>
    <col min="14339" max="14339" width="11.42578125" style="18" customWidth="1"/>
    <col min="14340" max="14340" width="11.7109375" style="18" customWidth="1"/>
    <col min="14341" max="14341" width="10.28515625" style="18" customWidth="1"/>
    <col min="14342" max="14342" width="6.140625" style="18" customWidth="1"/>
    <col min="14343" max="14343" width="11.42578125" style="18" customWidth="1"/>
    <col min="14344" max="14344" width="12.7109375" style="18" customWidth="1"/>
    <col min="14345" max="14346" width="11.28515625" style="18" customWidth="1"/>
    <col min="14347" max="14347" width="11.7109375" style="18" customWidth="1"/>
    <col min="14348" max="14348" width="11" style="18" customWidth="1"/>
    <col min="14349" max="14349" width="11.42578125" style="18" customWidth="1"/>
    <col min="14350" max="14350" width="17.7109375" style="18" customWidth="1"/>
    <col min="14351" max="14592" width="8.85546875" style="18"/>
    <col min="14593" max="14593" width="3.28515625" style="18" customWidth="1"/>
    <col min="14594" max="14594" width="7.28515625" style="18" bestFit="1" customWidth="1"/>
    <col min="14595" max="14595" width="11.42578125" style="18" customWidth="1"/>
    <col min="14596" max="14596" width="11.7109375" style="18" customWidth="1"/>
    <col min="14597" max="14597" width="10.28515625" style="18" customWidth="1"/>
    <col min="14598" max="14598" width="6.140625" style="18" customWidth="1"/>
    <col min="14599" max="14599" width="11.42578125" style="18" customWidth="1"/>
    <col min="14600" max="14600" width="12.7109375" style="18" customWidth="1"/>
    <col min="14601" max="14602" width="11.28515625" style="18" customWidth="1"/>
    <col min="14603" max="14603" width="11.7109375" style="18" customWidth="1"/>
    <col min="14604" max="14604" width="11" style="18" customWidth="1"/>
    <col min="14605" max="14605" width="11.42578125" style="18" customWidth="1"/>
    <col min="14606" max="14606" width="17.7109375" style="18" customWidth="1"/>
    <col min="14607" max="14848" width="8.85546875" style="18"/>
    <col min="14849" max="14849" width="3.28515625" style="18" customWidth="1"/>
    <col min="14850" max="14850" width="7.28515625" style="18" bestFit="1" customWidth="1"/>
    <col min="14851" max="14851" width="11.42578125" style="18" customWidth="1"/>
    <col min="14852" max="14852" width="11.7109375" style="18" customWidth="1"/>
    <col min="14853" max="14853" width="10.28515625" style="18" customWidth="1"/>
    <col min="14854" max="14854" width="6.140625" style="18" customWidth="1"/>
    <col min="14855" max="14855" width="11.42578125" style="18" customWidth="1"/>
    <col min="14856" max="14856" width="12.7109375" style="18" customWidth="1"/>
    <col min="14857" max="14858" width="11.28515625" style="18" customWidth="1"/>
    <col min="14859" max="14859" width="11.7109375" style="18" customWidth="1"/>
    <col min="14860" max="14860" width="11" style="18" customWidth="1"/>
    <col min="14861" max="14861" width="11.42578125" style="18" customWidth="1"/>
    <col min="14862" max="14862" width="17.7109375" style="18" customWidth="1"/>
    <col min="14863" max="15104" width="8.85546875" style="18"/>
    <col min="15105" max="15105" width="3.28515625" style="18" customWidth="1"/>
    <col min="15106" max="15106" width="7.28515625" style="18" bestFit="1" customWidth="1"/>
    <col min="15107" max="15107" width="11.42578125" style="18" customWidth="1"/>
    <col min="15108" max="15108" width="11.7109375" style="18" customWidth="1"/>
    <col min="15109" max="15109" width="10.28515625" style="18" customWidth="1"/>
    <col min="15110" max="15110" width="6.140625" style="18" customWidth="1"/>
    <col min="15111" max="15111" width="11.42578125" style="18" customWidth="1"/>
    <col min="15112" max="15112" width="12.7109375" style="18" customWidth="1"/>
    <col min="15113" max="15114" width="11.28515625" style="18" customWidth="1"/>
    <col min="15115" max="15115" width="11.7109375" style="18" customWidth="1"/>
    <col min="15116" max="15116" width="11" style="18" customWidth="1"/>
    <col min="15117" max="15117" width="11.42578125" style="18" customWidth="1"/>
    <col min="15118" max="15118" width="17.7109375" style="18" customWidth="1"/>
    <col min="15119" max="15360" width="8.85546875" style="18"/>
    <col min="15361" max="15361" width="3.28515625" style="18" customWidth="1"/>
    <col min="15362" max="15362" width="7.28515625" style="18" bestFit="1" customWidth="1"/>
    <col min="15363" max="15363" width="11.42578125" style="18" customWidth="1"/>
    <col min="15364" max="15364" width="11.7109375" style="18" customWidth="1"/>
    <col min="15365" max="15365" width="10.28515625" style="18" customWidth="1"/>
    <col min="15366" max="15366" width="6.140625" style="18" customWidth="1"/>
    <col min="15367" max="15367" width="11.42578125" style="18" customWidth="1"/>
    <col min="15368" max="15368" width="12.7109375" style="18" customWidth="1"/>
    <col min="15369" max="15370" width="11.28515625" style="18" customWidth="1"/>
    <col min="15371" max="15371" width="11.7109375" style="18" customWidth="1"/>
    <col min="15372" max="15372" width="11" style="18" customWidth="1"/>
    <col min="15373" max="15373" width="11.42578125" style="18" customWidth="1"/>
    <col min="15374" max="15374" width="17.7109375" style="18" customWidth="1"/>
    <col min="15375" max="15616" width="8.85546875" style="18"/>
    <col min="15617" max="15617" width="3.28515625" style="18" customWidth="1"/>
    <col min="15618" max="15618" width="7.28515625" style="18" bestFit="1" customWidth="1"/>
    <col min="15619" max="15619" width="11.42578125" style="18" customWidth="1"/>
    <col min="15620" max="15620" width="11.7109375" style="18" customWidth="1"/>
    <col min="15621" max="15621" width="10.28515625" style="18" customWidth="1"/>
    <col min="15622" max="15622" width="6.140625" style="18" customWidth="1"/>
    <col min="15623" max="15623" width="11.42578125" style="18" customWidth="1"/>
    <col min="15624" max="15624" width="12.7109375" style="18" customWidth="1"/>
    <col min="15625" max="15626" width="11.28515625" style="18" customWidth="1"/>
    <col min="15627" max="15627" width="11.7109375" style="18" customWidth="1"/>
    <col min="15628" max="15628" width="11" style="18" customWidth="1"/>
    <col min="15629" max="15629" width="11.42578125" style="18" customWidth="1"/>
    <col min="15630" max="15630" width="17.7109375" style="18" customWidth="1"/>
    <col min="15631" max="15872" width="8.85546875" style="18"/>
    <col min="15873" max="15873" width="3.28515625" style="18" customWidth="1"/>
    <col min="15874" max="15874" width="7.28515625" style="18" bestFit="1" customWidth="1"/>
    <col min="15875" max="15875" width="11.42578125" style="18" customWidth="1"/>
    <col min="15876" max="15876" width="11.7109375" style="18" customWidth="1"/>
    <col min="15877" max="15877" width="10.28515625" style="18" customWidth="1"/>
    <col min="15878" max="15878" width="6.140625" style="18" customWidth="1"/>
    <col min="15879" max="15879" width="11.42578125" style="18" customWidth="1"/>
    <col min="15880" max="15880" width="12.7109375" style="18" customWidth="1"/>
    <col min="15881" max="15882" width="11.28515625" style="18" customWidth="1"/>
    <col min="15883" max="15883" width="11.7109375" style="18" customWidth="1"/>
    <col min="15884" max="15884" width="11" style="18" customWidth="1"/>
    <col min="15885" max="15885" width="11.42578125" style="18" customWidth="1"/>
    <col min="15886" max="15886" width="17.7109375" style="18" customWidth="1"/>
    <col min="15887" max="16128" width="8.85546875" style="18"/>
    <col min="16129" max="16129" width="3.28515625" style="18" customWidth="1"/>
    <col min="16130" max="16130" width="7.28515625" style="18" bestFit="1" customWidth="1"/>
    <col min="16131" max="16131" width="11.42578125" style="18" customWidth="1"/>
    <col min="16132" max="16132" width="11.7109375" style="18" customWidth="1"/>
    <col min="16133" max="16133" width="10.28515625" style="18" customWidth="1"/>
    <col min="16134" max="16134" width="6.140625" style="18" customWidth="1"/>
    <col min="16135" max="16135" width="11.42578125" style="18" customWidth="1"/>
    <col min="16136" max="16136" width="12.7109375" style="18" customWidth="1"/>
    <col min="16137" max="16138" width="11.28515625" style="18" customWidth="1"/>
    <col min="16139" max="16139" width="11.7109375" style="18" customWidth="1"/>
    <col min="16140" max="16140" width="11" style="18" customWidth="1"/>
    <col min="16141" max="16141" width="11.42578125" style="18" customWidth="1"/>
    <col min="16142" max="16142" width="17.7109375" style="18" customWidth="1"/>
    <col min="16143" max="16384" width="8.85546875" style="18"/>
  </cols>
  <sheetData>
    <row r="1" spans="1:14" ht="18" x14ac:dyDescent="0.25">
      <c r="A1" s="369" t="s">
        <v>70</v>
      </c>
      <c r="B1" s="369"/>
      <c r="C1" s="369"/>
      <c r="D1" s="369"/>
      <c r="E1" s="369"/>
      <c r="F1" s="369"/>
      <c r="G1" s="369"/>
      <c r="H1" s="369"/>
      <c r="I1" s="369"/>
      <c r="J1" s="369"/>
      <c r="K1" s="369"/>
      <c r="L1" s="369"/>
      <c r="M1" s="369"/>
      <c r="N1" s="369"/>
    </row>
    <row r="2" spans="1:14" ht="18.75" thickBot="1" x14ac:dyDescent="0.3">
      <c r="A2" s="65"/>
      <c r="B2" s="65"/>
      <c r="C2" s="65"/>
      <c r="D2" s="65"/>
      <c r="E2" s="65"/>
      <c r="F2" s="65"/>
      <c r="G2" s="65"/>
    </row>
    <row r="3" spans="1:14" ht="18.75" thickBot="1" x14ac:dyDescent="0.3">
      <c r="A3" s="391" t="s">
        <v>63</v>
      </c>
      <c r="B3" s="392"/>
      <c r="C3" s="392"/>
      <c r="D3" s="392"/>
      <c r="E3" s="392"/>
      <c r="F3" s="392"/>
      <c r="G3" s="392"/>
      <c r="H3" s="392"/>
      <c r="I3" s="392"/>
      <c r="J3" s="392"/>
      <c r="K3" s="392"/>
      <c r="L3" s="392"/>
      <c r="M3" s="392"/>
      <c r="N3" s="393"/>
    </row>
    <row r="4" spans="1:14" x14ac:dyDescent="0.25">
      <c r="A4" s="394" t="s">
        <v>23</v>
      </c>
      <c r="B4" s="395" t="s">
        <v>22</v>
      </c>
      <c r="C4" s="377" t="s">
        <v>50</v>
      </c>
      <c r="D4" s="378"/>
      <c r="E4" s="379"/>
      <c r="F4" s="379"/>
      <c r="G4" s="381"/>
      <c r="H4" s="396" t="s">
        <v>49</v>
      </c>
      <c r="I4" s="397"/>
      <c r="J4" s="397"/>
      <c r="K4" s="397"/>
      <c r="L4" s="398"/>
      <c r="M4" s="399"/>
      <c r="N4" s="386" t="s">
        <v>48</v>
      </c>
    </row>
    <row r="5" spans="1:14" ht="45" x14ac:dyDescent="0.25">
      <c r="A5" s="394"/>
      <c r="B5" s="395"/>
      <c r="C5" s="64" t="s">
        <v>62</v>
      </c>
      <c r="D5" s="63" t="s">
        <v>61</v>
      </c>
      <c r="E5" s="388" t="s">
        <v>60</v>
      </c>
      <c r="F5" s="388"/>
      <c r="G5" s="390"/>
      <c r="H5" s="62" t="s">
        <v>59</v>
      </c>
      <c r="I5" s="61" t="s">
        <v>58</v>
      </c>
      <c r="J5" s="61" t="s">
        <v>57</v>
      </c>
      <c r="K5" s="61" t="s">
        <v>56</v>
      </c>
      <c r="L5" s="388" t="s">
        <v>55</v>
      </c>
      <c r="M5" s="390"/>
      <c r="N5" s="400"/>
    </row>
    <row r="6" spans="1:14" s="52" customFormat="1" x14ac:dyDescent="0.25">
      <c r="A6" s="373"/>
      <c r="B6" s="375"/>
      <c r="C6" s="73" t="s">
        <v>14</v>
      </c>
      <c r="D6" s="72" t="s">
        <v>13</v>
      </c>
      <c r="E6" s="55" t="s">
        <v>14</v>
      </c>
      <c r="F6" s="55" t="s">
        <v>21</v>
      </c>
      <c r="G6" s="54" t="s">
        <v>12</v>
      </c>
      <c r="H6" s="73" t="s">
        <v>14</v>
      </c>
      <c r="I6" s="72"/>
      <c r="J6" s="72" t="s">
        <v>14</v>
      </c>
      <c r="K6" s="55" t="s">
        <v>13</v>
      </c>
      <c r="L6" s="55" t="s">
        <v>14</v>
      </c>
      <c r="M6" s="54" t="s">
        <v>12</v>
      </c>
      <c r="N6" s="71" t="s">
        <v>12</v>
      </c>
    </row>
    <row r="7" spans="1:14" ht="15.75" thickBot="1" x14ac:dyDescent="0.3">
      <c r="A7" s="51">
        <v>1</v>
      </c>
      <c r="B7" s="50" t="s">
        <v>20</v>
      </c>
      <c r="C7" s="49">
        <f>'REFERENČNE KOLIČINE'!Y3</f>
        <v>210230.5</v>
      </c>
      <c r="D7" s="48">
        <f>'REFERENČNE KOLIČINE'!W3</f>
        <v>0.10967623632156134</v>
      </c>
      <c r="E7" s="38"/>
      <c r="F7" s="69"/>
      <c r="G7" s="37"/>
      <c r="H7" s="43"/>
      <c r="I7" s="70">
        <v>1</v>
      </c>
      <c r="J7" s="68">
        <f t="shared" ref="J7" si="0">H7*I7</f>
        <v>0</v>
      </c>
      <c r="K7" s="40">
        <v>0</v>
      </c>
      <c r="L7" s="38">
        <f t="shared" ref="L7" si="1">IF(H7="", 0,J7-C7)</f>
        <v>0</v>
      </c>
      <c r="M7" s="37">
        <f t="shared" ref="M7" si="2">L7*K7</f>
        <v>0</v>
      </c>
      <c r="N7" s="36">
        <f t="shared" ref="N7" si="3">M7-G7</f>
        <v>0</v>
      </c>
    </row>
    <row r="8" spans="1:14" ht="16.5" thickTop="1" thickBot="1" x14ac:dyDescent="0.3">
      <c r="A8" s="367" t="s">
        <v>5</v>
      </c>
      <c r="B8" s="368"/>
      <c r="C8" s="35">
        <f>SUM(C7:C7)</f>
        <v>210230.5</v>
      </c>
      <c r="D8" s="34"/>
      <c r="E8" s="26">
        <f>SUM(E7:E7)</f>
        <v>0</v>
      </c>
      <c r="F8" s="67" t="e">
        <f>AVERAGE(F7:F7)</f>
        <v>#DIV/0!</v>
      </c>
      <c r="G8" s="66">
        <f>SUM(G7:G7)</f>
        <v>0</v>
      </c>
      <c r="H8" s="28">
        <f>SUM(H7:H7)</f>
        <v>0</v>
      </c>
      <c r="I8" s="27"/>
      <c r="J8" s="26">
        <f>SUM(J7:J7)</f>
        <v>0</v>
      </c>
      <c r="K8" s="27"/>
      <c r="L8" s="26">
        <f>SUM(L7:L7)</f>
        <v>0</v>
      </c>
      <c r="M8" s="25">
        <f>SUM(M7:M7)</f>
        <v>0</v>
      </c>
      <c r="N8" s="24">
        <f>SUM(N7:N7)</f>
        <v>0</v>
      </c>
    </row>
    <row r="10" spans="1:14" x14ac:dyDescent="0.25">
      <c r="A10" s="20" t="s">
        <v>54</v>
      </c>
    </row>
    <row r="12" spans="1:14" x14ac:dyDescent="0.25">
      <c r="A12" s="20" t="s">
        <v>53</v>
      </c>
    </row>
  </sheetData>
  <mergeCells count="10">
    <mergeCell ref="A8:B8"/>
    <mergeCell ref="A1:N1"/>
    <mergeCell ref="A3:N3"/>
    <mergeCell ref="A4:A6"/>
    <mergeCell ref="B4:B6"/>
    <mergeCell ref="C4:G4"/>
    <mergeCell ref="H4:M4"/>
    <mergeCell ref="N4:N5"/>
    <mergeCell ref="E5:G5"/>
    <mergeCell ref="L5:M5"/>
  </mergeCells>
  <pageMargins left="0.7" right="0.7" top="0.75" bottom="0.75" header="0.3" footer="0.3"/>
  <pageSetup paperSize="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pageSetUpPr fitToPage="1"/>
  </sheetPr>
  <dimension ref="A1:F16"/>
  <sheetViews>
    <sheetView tabSelected="1" workbookViewId="0">
      <selection activeCell="C22" sqref="C22"/>
    </sheetView>
  </sheetViews>
  <sheetFormatPr defaultColWidth="8.85546875" defaultRowHeight="15" x14ac:dyDescent="0.25"/>
  <cols>
    <col min="1" max="1" width="4.7109375" style="75" customWidth="1"/>
    <col min="2" max="2" width="6.7109375" style="75" bestFit="1" customWidth="1"/>
    <col min="3" max="3" width="28.28515625" style="75" customWidth="1"/>
    <col min="4" max="5" width="28.42578125" style="75" customWidth="1"/>
    <col min="6" max="6" width="24.28515625" style="74" customWidth="1"/>
    <col min="7" max="256" width="8.85546875" style="74"/>
    <col min="257" max="257" width="4.7109375" style="74" customWidth="1"/>
    <col min="258" max="258" width="6.7109375" style="74" bestFit="1" customWidth="1"/>
    <col min="259" max="262" width="16.7109375" style="74" customWidth="1"/>
    <col min="263" max="512" width="8.85546875" style="74"/>
    <col min="513" max="513" width="4.7109375" style="74" customWidth="1"/>
    <col min="514" max="514" width="6.7109375" style="74" bestFit="1" customWidth="1"/>
    <col min="515" max="518" width="16.7109375" style="74" customWidth="1"/>
    <col min="519" max="768" width="8.85546875" style="74"/>
    <col min="769" max="769" width="4.7109375" style="74" customWidth="1"/>
    <col min="770" max="770" width="6.7109375" style="74" bestFit="1" customWidth="1"/>
    <col min="771" max="774" width="16.7109375" style="74" customWidth="1"/>
    <col min="775" max="1024" width="8.85546875" style="74"/>
    <col min="1025" max="1025" width="4.7109375" style="74" customWidth="1"/>
    <col min="1026" max="1026" width="6.7109375" style="74" bestFit="1" customWidth="1"/>
    <col min="1027" max="1030" width="16.7109375" style="74" customWidth="1"/>
    <col min="1031" max="1280" width="8.85546875" style="74"/>
    <col min="1281" max="1281" width="4.7109375" style="74" customWidth="1"/>
    <col min="1282" max="1282" width="6.7109375" style="74" bestFit="1" customWidth="1"/>
    <col min="1283" max="1286" width="16.7109375" style="74" customWidth="1"/>
    <col min="1287" max="1536" width="8.85546875" style="74"/>
    <col min="1537" max="1537" width="4.7109375" style="74" customWidth="1"/>
    <col min="1538" max="1538" width="6.7109375" style="74" bestFit="1" customWidth="1"/>
    <col min="1539" max="1542" width="16.7109375" style="74" customWidth="1"/>
    <col min="1543" max="1792" width="8.85546875" style="74"/>
    <col min="1793" max="1793" width="4.7109375" style="74" customWidth="1"/>
    <col min="1794" max="1794" width="6.7109375" style="74" bestFit="1" customWidth="1"/>
    <col min="1795" max="1798" width="16.7109375" style="74" customWidth="1"/>
    <col min="1799" max="2048" width="8.85546875" style="74"/>
    <col min="2049" max="2049" width="4.7109375" style="74" customWidth="1"/>
    <col min="2050" max="2050" width="6.7109375" style="74" bestFit="1" customWidth="1"/>
    <col min="2051" max="2054" width="16.7109375" style="74" customWidth="1"/>
    <col min="2055" max="2304" width="8.85546875" style="74"/>
    <col min="2305" max="2305" width="4.7109375" style="74" customWidth="1"/>
    <col min="2306" max="2306" width="6.7109375" style="74" bestFit="1" customWidth="1"/>
    <col min="2307" max="2310" width="16.7109375" style="74" customWidth="1"/>
    <col min="2311" max="2560" width="8.85546875" style="74"/>
    <col min="2561" max="2561" width="4.7109375" style="74" customWidth="1"/>
    <col min="2562" max="2562" width="6.7109375" style="74" bestFit="1" customWidth="1"/>
    <col min="2563" max="2566" width="16.7109375" style="74" customWidth="1"/>
    <col min="2567" max="2816" width="8.85546875" style="74"/>
    <col min="2817" max="2817" width="4.7109375" style="74" customWidth="1"/>
    <col min="2818" max="2818" width="6.7109375" style="74" bestFit="1" customWidth="1"/>
    <col min="2819" max="2822" width="16.7109375" style="74" customWidth="1"/>
    <col min="2823" max="3072" width="8.85546875" style="74"/>
    <col min="3073" max="3073" width="4.7109375" style="74" customWidth="1"/>
    <col min="3074" max="3074" width="6.7109375" style="74" bestFit="1" customWidth="1"/>
    <col min="3075" max="3078" width="16.7109375" style="74" customWidth="1"/>
    <col min="3079" max="3328" width="8.85546875" style="74"/>
    <col min="3329" max="3329" width="4.7109375" style="74" customWidth="1"/>
    <col min="3330" max="3330" width="6.7109375" style="74" bestFit="1" customWidth="1"/>
    <col min="3331" max="3334" width="16.7109375" style="74" customWidth="1"/>
    <col min="3335" max="3584" width="8.85546875" style="74"/>
    <col min="3585" max="3585" width="4.7109375" style="74" customWidth="1"/>
    <col min="3586" max="3586" width="6.7109375" style="74" bestFit="1" customWidth="1"/>
    <col min="3587" max="3590" width="16.7109375" style="74" customWidth="1"/>
    <col min="3591" max="3840" width="8.85546875" style="74"/>
    <col min="3841" max="3841" width="4.7109375" style="74" customWidth="1"/>
    <col min="3842" max="3842" width="6.7109375" style="74" bestFit="1" customWidth="1"/>
    <col min="3843" max="3846" width="16.7109375" style="74" customWidth="1"/>
    <col min="3847" max="4096" width="8.85546875" style="74"/>
    <col min="4097" max="4097" width="4.7109375" style="74" customWidth="1"/>
    <col min="4098" max="4098" width="6.7109375" style="74" bestFit="1" customWidth="1"/>
    <col min="4099" max="4102" width="16.7109375" style="74" customWidth="1"/>
    <col min="4103" max="4352" width="8.85546875" style="74"/>
    <col min="4353" max="4353" width="4.7109375" style="74" customWidth="1"/>
    <col min="4354" max="4354" width="6.7109375" style="74" bestFit="1" customWidth="1"/>
    <col min="4355" max="4358" width="16.7109375" style="74" customWidth="1"/>
    <col min="4359" max="4608" width="8.85546875" style="74"/>
    <col min="4609" max="4609" width="4.7109375" style="74" customWidth="1"/>
    <col min="4610" max="4610" width="6.7109375" style="74" bestFit="1" customWidth="1"/>
    <col min="4611" max="4614" width="16.7109375" style="74" customWidth="1"/>
    <col min="4615" max="4864" width="8.85546875" style="74"/>
    <col min="4865" max="4865" width="4.7109375" style="74" customWidth="1"/>
    <col min="4866" max="4866" width="6.7109375" style="74" bestFit="1" customWidth="1"/>
    <col min="4867" max="4870" width="16.7109375" style="74" customWidth="1"/>
    <col min="4871" max="5120" width="8.85546875" style="74"/>
    <col min="5121" max="5121" width="4.7109375" style="74" customWidth="1"/>
    <col min="5122" max="5122" width="6.7109375" style="74" bestFit="1" customWidth="1"/>
    <col min="5123" max="5126" width="16.7109375" style="74" customWidth="1"/>
    <col min="5127" max="5376" width="8.85546875" style="74"/>
    <col min="5377" max="5377" width="4.7109375" style="74" customWidth="1"/>
    <col min="5378" max="5378" width="6.7109375" style="74" bestFit="1" customWidth="1"/>
    <col min="5379" max="5382" width="16.7109375" style="74" customWidth="1"/>
    <col min="5383" max="5632" width="8.85546875" style="74"/>
    <col min="5633" max="5633" width="4.7109375" style="74" customWidth="1"/>
    <col min="5634" max="5634" width="6.7109375" style="74" bestFit="1" customWidth="1"/>
    <col min="5635" max="5638" width="16.7109375" style="74" customWidth="1"/>
    <col min="5639" max="5888" width="8.85546875" style="74"/>
    <col min="5889" max="5889" width="4.7109375" style="74" customWidth="1"/>
    <col min="5890" max="5890" width="6.7109375" style="74" bestFit="1" customWidth="1"/>
    <col min="5891" max="5894" width="16.7109375" style="74" customWidth="1"/>
    <col min="5895" max="6144" width="8.85546875" style="74"/>
    <col min="6145" max="6145" width="4.7109375" style="74" customWidth="1"/>
    <col min="6146" max="6146" width="6.7109375" style="74" bestFit="1" customWidth="1"/>
    <col min="6147" max="6150" width="16.7109375" style="74" customWidth="1"/>
    <col min="6151" max="6400" width="8.85546875" style="74"/>
    <col min="6401" max="6401" width="4.7109375" style="74" customWidth="1"/>
    <col min="6402" max="6402" width="6.7109375" style="74" bestFit="1" customWidth="1"/>
    <col min="6403" max="6406" width="16.7109375" style="74" customWidth="1"/>
    <col min="6407" max="6656" width="8.85546875" style="74"/>
    <col min="6657" max="6657" width="4.7109375" style="74" customWidth="1"/>
    <col min="6658" max="6658" width="6.7109375" style="74" bestFit="1" customWidth="1"/>
    <col min="6659" max="6662" width="16.7109375" style="74" customWidth="1"/>
    <col min="6663" max="6912" width="8.85546875" style="74"/>
    <col min="6913" max="6913" width="4.7109375" style="74" customWidth="1"/>
    <col min="6914" max="6914" width="6.7109375" style="74" bestFit="1" customWidth="1"/>
    <col min="6915" max="6918" width="16.7109375" style="74" customWidth="1"/>
    <col min="6919" max="7168" width="8.85546875" style="74"/>
    <col min="7169" max="7169" width="4.7109375" style="74" customWidth="1"/>
    <col min="7170" max="7170" width="6.7109375" style="74" bestFit="1" customWidth="1"/>
    <col min="7171" max="7174" width="16.7109375" style="74" customWidth="1"/>
    <col min="7175" max="7424" width="8.85546875" style="74"/>
    <col min="7425" max="7425" width="4.7109375" style="74" customWidth="1"/>
    <col min="7426" max="7426" width="6.7109375" style="74" bestFit="1" customWidth="1"/>
    <col min="7427" max="7430" width="16.7109375" style="74" customWidth="1"/>
    <col min="7431" max="7680" width="8.85546875" style="74"/>
    <col min="7681" max="7681" width="4.7109375" style="74" customWidth="1"/>
    <col min="7682" max="7682" width="6.7109375" style="74" bestFit="1" customWidth="1"/>
    <col min="7683" max="7686" width="16.7109375" style="74" customWidth="1"/>
    <col min="7687" max="7936" width="8.85546875" style="74"/>
    <col min="7937" max="7937" width="4.7109375" style="74" customWidth="1"/>
    <col min="7938" max="7938" width="6.7109375" style="74" bestFit="1" customWidth="1"/>
    <col min="7939" max="7942" width="16.7109375" style="74" customWidth="1"/>
    <col min="7943" max="8192" width="8.85546875" style="74"/>
    <col min="8193" max="8193" width="4.7109375" style="74" customWidth="1"/>
    <col min="8194" max="8194" width="6.7109375" style="74" bestFit="1" customWidth="1"/>
    <col min="8195" max="8198" width="16.7109375" style="74" customWidth="1"/>
    <col min="8199" max="8448" width="8.85546875" style="74"/>
    <col min="8449" max="8449" width="4.7109375" style="74" customWidth="1"/>
    <col min="8450" max="8450" width="6.7109375" style="74" bestFit="1" customWidth="1"/>
    <col min="8451" max="8454" width="16.7109375" style="74" customWidth="1"/>
    <col min="8455" max="8704" width="8.85546875" style="74"/>
    <col min="8705" max="8705" width="4.7109375" style="74" customWidth="1"/>
    <col min="8706" max="8706" width="6.7109375" style="74" bestFit="1" customWidth="1"/>
    <col min="8707" max="8710" width="16.7109375" style="74" customWidth="1"/>
    <col min="8711" max="8960" width="8.85546875" style="74"/>
    <col min="8961" max="8961" width="4.7109375" style="74" customWidth="1"/>
    <col min="8962" max="8962" width="6.7109375" style="74" bestFit="1" customWidth="1"/>
    <col min="8963" max="8966" width="16.7109375" style="74" customWidth="1"/>
    <col min="8967" max="9216" width="8.85546875" style="74"/>
    <col min="9217" max="9217" width="4.7109375" style="74" customWidth="1"/>
    <col min="9218" max="9218" width="6.7109375" style="74" bestFit="1" customWidth="1"/>
    <col min="9219" max="9222" width="16.7109375" style="74" customWidth="1"/>
    <col min="9223" max="9472" width="8.85546875" style="74"/>
    <col min="9473" max="9473" width="4.7109375" style="74" customWidth="1"/>
    <col min="9474" max="9474" width="6.7109375" style="74" bestFit="1" customWidth="1"/>
    <col min="9475" max="9478" width="16.7109375" style="74" customWidth="1"/>
    <col min="9479" max="9728" width="8.85546875" style="74"/>
    <col min="9729" max="9729" width="4.7109375" style="74" customWidth="1"/>
    <col min="9730" max="9730" width="6.7109375" style="74" bestFit="1" customWidth="1"/>
    <col min="9731" max="9734" width="16.7109375" style="74" customWidth="1"/>
    <col min="9735" max="9984" width="8.85546875" style="74"/>
    <col min="9985" max="9985" width="4.7109375" style="74" customWidth="1"/>
    <col min="9986" max="9986" width="6.7109375" style="74" bestFit="1" customWidth="1"/>
    <col min="9987" max="9990" width="16.7109375" style="74" customWidth="1"/>
    <col min="9991" max="10240" width="8.85546875" style="74"/>
    <col min="10241" max="10241" width="4.7109375" style="74" customWidth="1"/>
    <col min="10242" max="10242" width="6.7109375" style="74" bestFit="1" customWidth="1"/>
    <col min="10243" max="10246" width="16.7109375" style="74" customWidth="1"/>
    <col min="10247" max="10496" width="8.85546875" style="74"/>
    <col min="10497" max="10497" width="4.7109375" style="74" customWidth="1"/>
    <col min="10498" max="10498" width="6.7109375" style="74" bestFit="1" customWidth="1"/>
    <col min="10499" max="10502" width="16.7109375" style="74" customWidth="1"/>
    <col min="10503" max="10752" width="8.85546875" style="74"/>
    <col min="10753" max="10753" width="4.7109375" style="74" customWidth="1"/>
    <col min="10754" max="10754" width="6.7109375" style="74" bestFit="1" customWidth="1"/>
    <col min="10755" max="10758" width="16.7109375" style="74" customWidth="1"/>
    <col min="10759" max="11008" width="8.85546875" style="74"/>
    <col min="11009" max="11009" width="4.7109375" style="74" customWidth="1"/>
    <col min="11010" max="11010" width="6.7109375" style="74" bestFit="1" customWidth="1"/>
    <col min="11011" max="11014" width="16.7109375" style="74" customWidth="1"/>
    <col min="11015" max="11264" width="8.85546875" style="74"/>
    <col min="11265" max="11265" width="4.7109375" style="74" customWidth="1"/>
    <col min="11266" max="11266" width="6.7109375" style="74" bestFit="1" customWidth="1"/>
    <col min="11267" max="11270" width="16.7109375" style="74" customWidth="1"/>
    <col min="11271" max="11520" width="8.85546875" style="74"/>
    <col min="11521" max="11521" width="4.7109375" style="74" customWidth="1"/>
    <col min="11522" max="11522" width="6.7109375" style="74" bestFit="1" customWidth="1"/>
    <col min="11523" max="11526" width="16.7109375" style="74" customWidth="1"/>
    <col min="11527" max="11776" width="8.85546875" style="74"/>
    <col min="11777" max="11777" width="4.7109375" style="74" customWidth="1"/>
    <col min="11778" max="11778" width="6.7109375" style="74" bestFit="1" customWidth="1"/>
    <col min="11779" max="11782" width="16.7109375" style="74" customWidth="1"/>
    <col min="11783" max="12032" width="8.85546875" style="74"/>
    <col min="12033" max="12033" width="4.7109375" style="74" customWidth="1"/>
    <col min="12034" max="12034" width="6.7109375" style="74" bestFit="1" customWidth="1"/>
    <col min="12035" max="12038" width="16.7109375" style="74" customWidth="1"/>
    <col min="12039" max="12288" width="8.85546875" style="74"/>
    <col min="12289" max="12289" width="4.7109375" style="74" customWidth="1"/>
    <col min="12290" max="12290" width="6.7109375" style="74" bestFit="1" customWidth="1"/>
    <col min="12291" max="12294" width="16.7109375" style="74" customWidth="1"/>
    <col min="12295" max="12544" width="8.85546875" style="74"/>
    <col min="12545" max="12545" width="4.7109375" style="74" customWidth="1"/>
    <col min="12546" max="12546" width="6.7109375" style="74" bestFit="1" customWidth="1"/>
    <col min="12547" max="12550" width="16.7109375" style="74" customWidth="1"/>
    <col min="12551" max="12800" width="8.85546875" style="74"/>
    <col min="12801" max="12801" width="4.7109375" style="74" customWidth="1"/>
    <col min="12802" max="12802" width="6.7109375" style="74" bestFit="1" customWidth="1"/>
    <col min="12803" max="12806" width="16.7109375" style="74" customWidth="1"/>
    <col min="12807" max="13056" width="8.85546875" style="74"/>
    <col min="13057" max="13057" width="4.7109375" style="74" customWidth="1"/>
    <col min="13058" max="13058" width="6.7109375" style="74" bestFit="1" customWidth="1"/>
    <col min="13059" max="13062" width="16.7109375" style="74" customWidth="1"/>
    <col min="13063" max="13312" width="8.85546875" style="74"/>
    <col min="13313" max="13313" width="4.7109375" style="74" customWidth="1"/>
    <col min="13314" max="13314" width="6.7109375" style="74" bestFit="1" customWidth="1"/>
    <col min="13315" max="13318" width="16.7109375" style="74" customWidth="1"/>
    <col min="13319" max="13568" width="8.85546875" style="74"/>
    <col min="13569" max="13569" width="4.7109375" style="74" customWidth="1"/>
    <col min="13570" max="13570" width="6.7109375" style="74" bestFit="1" customWidth="1"/>
    <col min="13571" max="13574" width="16.7109375" style="74" customWidth="1"/>
    <col min="13575" max="13824" width="8.85546875" style="74"/>
    <col min="13825" max="13825" width="4.7109375" style="74" customWidth="1"/>
    <col min="13826" max="13826" width="6.7109375" style="74" bestFit="1" customWidth="1"/>
    <col min="13827" max="13830" width="16.7109375" style="74" customWidth="1"/>
    <col min="13831" max="14080" width="8.85546875" style="74"/>
    <col min="14081" max="14081" width="4.7109375" style="74" customWidth="1"/>
    <col min="14082" max="14082" width="6.7109375" style="74" bestFit="1" customWidth="1"/>
    <col min="14083" max="14086" width="16.7109375" style="74" customWidth="1"/>
    <col min="14087" max="14336" width="8.85546875" style="74"/>
    <col min="14337" max="14337" width="4.7109375" style="74" customWidth="1"/>
    <col min="14338" max="14338" width="6.7109375" style="74" bestFit="1" customWidth="1"/>
    <col min="14339" max="14342" width="16.7109375" style="74" customWidth="1"/>
    <col min="14343" max="14592" width="8.85546875" style="74"/>
    <col min="14593" max="14593" width="4.7109375" style="74" customWidth="1"/>
    <col min="14594" max="14594" width="6.7109375" style="74" bestFit="1" customWidth="1"/>
    <col min="14595" max="14598" width="16.7109375" style="74" customWidth="1"/>
    <col min="14599" max="14848" width="8.85546875" style="74"/>
    <col min="14849" max="14849" width="4.7109375" style="74" customWidth="1"/>
    <col min="14850" max="14850" width="6.7109375" style="74" bestFit="1" customWidth="1"/>
    <col min="14851" max="14854" width="16.7109375" style="74" customWidth="1"/>
    <col min="14855" max="15104" width="8.85546875" style="74"/>
    <col min="15105" max="15105" width="4.7109375" style="74" customWidth="1"/>
    <col min="15106" max="15106" width="6.7109375" style="74" bestFit="1" customWidth="1"/>
    <col min="15107" max="15110" width="16.7109375" style="74" customWidth="1"/>
    <col min="15111" max="15360" width="8.85546875" style="74"/>
    <col min="15361" max="15361" width="4.7109375" style="74" customWidth="1"/>
    <col min="15362" max="15362" width="6.7109375" style="74" bestFit="1" customWidth="1"/>
    <col min="15363" max="15366" width="16.7109375" style="74" customWidth="1"/>
    <col min="15367" max="15616" width="8.85546875" style="74"/>
    <col min="15617" max="15617" width="4.7109375" style="74" customWidth="1"/>
    <col min="15618" max="15618" width="6.7109375" style="74" bestFit="1" customWidth="1"/>
    <col min="15619" max="15622" width="16.7109375" style="74" customWidth="1"/>
    <col min="15623" max="15872" width="8.85546875" style="74"/>
    <col min="15873" max="15873" width="4.7109375" style="74" customWidth="1"/>
    <col min="15874" max="15874" width="6.7109375" style="74" bestFit="1" customWidth="1"/>
    <col min="15875" max="15878" width="16.7109375" style="74" customWidth="1"/>
    <col min="15879" max="16128" width="8.85546875" style="74"/>
    <col min="16129" max="16129" width="4.7109375" style="74" customWidth="1"/>
    <col min="16130" max="16130" width="6.7109375" style="74" bestFit="1" customWidth="1"/>
    <col min="16131" max="16134" width="16.7109375" style="74" customWidth="1"/>
    <col min="16135" max="16384" width="8.85546875" style="74"/>
  </cols>
  <sheetData>
    <row r="1" spans="1:6" ht="18" x14ac:dyDescent="0.25">
      <c r="A1" s="403" t="s">
        <v>70</v>
      </c>
      <c r="B1" s="403"/>
      <c r="C1" s="403"/>
      <c r="D1" s="403"/>
      <c r="E1" s="103"/>
    </row>
    <row r="2" spans="1:6" ht="18.75" thickBot="1" x14ac:dyDescent="0.3">
      <c r="A2" s="87"/>
      <c r="B2" s="87"/>
      <c r="C2" s="87"/>
      <c r="D2" s="87"/>
      <c r="E2" s="103"/>
    </row>
    <row r="3" spans="1:6" ht="18.75" thickBot="1" x14ac:dyDescent="0.3">
      <c r="A3" s="404" t="s">
        <v>68</v>
      </c>
      <c r="B3" s="405"/>
      <c r="C3" s="405"/>
      <c r="D3" s="405"/>
      <c r="E3" s="406"/>
      <c r="F3" s="407"/>
    </row>
    <row r="4" spans="1:6" x14ac:dyDescent="0.25">
      <c r="A4" s="408" t="s">
        <v>23</v>
      </c>
      <c r="B4" s="410" t="s">
        <v>51</v>
      </c>
      <c r="C4" s="412" t="s">
        <v>48</v>
      </c>
      <c r="D4" s="412"/>
      <c r="E4" s="413"/>
      <c r="F4" s="414"/>
    </row>
    <row r="5" spans="1:6" x14ac:dyDescent="0.25">
      <c r="A5" s="408"/>
      <c r="B5" s="410"/>
      <c r="C5" s="86" t="s">
        <v>67</v>
      </c>
      <c r="D5" s="86" t="s">
        <v>66</v>
      </c>
      <c r="E5" s="110" t="s">
        <v>112</v>
      </c>
      <c r="F5" s="85" t="s">
        <v>5</v>
      </c>
    </row>
    <row r="6" spans="1:6" s="80" customFormat="1" x14ac:dyDescent="0.25">
      <c r="A6" s="409"/>
      <c r="B6" s="411"/>
      <c r="C6" s="84" t="s">
        <v>12</v>
      </c>
      <c r="D6" s="84" t="s">
        <v>12</v>
      </c>
      <c r="E6" s="111" t="s">
        <v>12</v>
      </c>
      <c r="F6" s="83" t="s">
        <v>12</v>
      </c>
    </row>
    <row r="7" spans="1:6" s="80" customFormat="1" x14ac:dyDescent="0.25">
      <c r="A7" s="51">
        <v>1</v>
      </c>
      <c r="B7" s="50" t="s">
        <v>20</v>
      </c>
      <c r="C7" s="82" t="e">
        <f>'VZOREC OBRAČUNA - TOPLOTA'!T7</f>
        <v>#DIV/0!</v>
      </c>
      <c r="D7" s="82">
        <f>'VZOREC OBRAČUNA - EL. ENERGIJA'!N7</f>
        <v>0</v>
      </c>
      <c r="E7" s="112">
        <f>'UKREPI (SKUPAJ)'!J5</f>
        <v>0</v>
      </c>
      <c r="F7" s="81" t="e">
        <f>SUM(C7:E7)</f>
        <v>#DIV/0!</v>
      </c>
    </row>
    <row r="8" spans="1:6" ht="15.75" thickBot="1" x14ac:dyDescent="0.3">
      <c r="A8" s="401" t="s">
        <v>5</v>
      </c>
      <c r="B8" s="402"/>
      <c r="C8" s="79" t="e">
        <f>SUM(C7:C7)</f>
        <v>#DIV/0!</v>
      </c>
      <c r="D8" s="79">
        <f>SUM(D7:D7)</f>
        <v>0</v>
      </c>
      <c r="E8" s="79">
        <f>SUM(E7:E7)</f>
        <v>0</v>
      </c>
      <c r="F8" s="78" t="e">
        <f>SUM(F7:F7)</f>
        <v>#DIV/0!</v>
      </c>
    </row>
    <row r="10" spans="1:6" x14ac:dyDescent="0.25">
      <c r="A10" s="77" t="s">
        <v>65</v>
      </c>
    </row>
    <row r="11" spans="1:6" x14ac:dyDescent="0.25">
      <c r="A11" s="77" t="s">
        <v>64</v>
      </c>
    </row>
    <row r="13" spans="1:6" x14ac:dyDescent="0.25">
      <c r="A13" s="76"/>
    </row>
    <row r="14" spans="1:6" x14ac:dyDescent="0.25">
      <c r="A14" s="76"/>
    </row>
    <row r="16" spans="1:6" x14ac:dyDescent="0.25">
      <c r="A16" s="76"/>
    </row>
  </sheetData>
  <mergeCells count="6">
    <mergeCell ref="A8:B8"/>
    <mergeCell ref="A1:D1"/>
    <mergeCell ref="A3:F3"/>
    <mergeCell ref="A4:A6"/>
    <mergeCell ref="B4:B6"/>
    <mergeCell ref="C4:F4"/>
  </mergeCells>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E14"/>
  <sheetViews>
    <sheetView view="pageBreakPreview" zoomScale="145" zoomScaleNormal="100" zoomScaleSheetLayoutView="145" workbookViewId="0">
      <selection activeCell="E5" sqref="E5"/>
    </sheetView>
  </sheetViews>
  <sheetFormatPr defaultColWidth="8.85546875" defaultRowHeight="15" x14ac:dyDescent="0.25"/>
  <cols>
    <col min="2" max="2" width="9.140625" customWidth="1"/>
    <col min="3" max="3" width="61.28515625" bestFit="1" customWidth="1"/>
    <col min="4" max="4" width="36.140625" bestFit="1" customWidth="1"/>
    <col min="5" max="5" width="23.28515625" customWidth="1"/>
    <col min="6" max="6" width="4.7109375" customWidth="1"/>
    <col min="7" max="7" width="0.85546875" customWidth="1"/>
  </cols>
  <sheetData>
    <row r="2" spans="1:5" x14ac:dyDescent="0.25">
      <c r="A2" s="137" t="s">
        <v>92</v>
      </c>
    </row>
    <row r="3" spans="1:5" x14ac:dyDescent="0.25">
      <c r="A3" s="137"/>
    </row>
    <row r="4" spans="1:5" x14ac:dyDescent="0.25">
      <c r="A4" s="144" t="s">
        <v>209</v>
      </c>
      <c r="B4" t="s">
        <v>51</v>
      </c>
      <c r="C4" t="s">
        <v>201</v>
      </c>
      <c r="D4" t="s">
        <v>202</v>
      </c>
      <c r="E4" t="s">
        <v>203</v>
      </c>
    </row>
    <row r="5" spans="1:5" x14ac:dyDescent="0.25">
      <c r="A5" s="144">
        <v>1</v>
      </c>
      <c r="B5" t="s">
        <v>210</v>
      </c>
      <c r="C5" t="s">
        <v>343</v>
      </c>
      <c r="D5" t="s">
        <v>344</v>
      </c>
      <c r="E5" t="s">
        <v>346</v>
      </c>
    </row>
    <row r="6" spans="1:5" x14ac:dyDescent="0.25">
      <c r="A6" s="137"/>
    </row>
    <row r="7" spans="1:5" x14ac:dyDescent="0.25">
      <c r="A7" s="137"/>
    </row>
    <row r="8" spans="1:5" x14ac:dyDescent="0.25">
      <c r="B8" t="s">
        <v>204</v>
      </c>
    </row>
    <row r="9" spans="1:5" x14ac:dyDescent="0.25">
      <c r="B9" s="136" t="s">
        <v>345</v>
      </c>
    </row>
    <row r="14" spans="1:5" s="97" customFormat="1" x14ac:dyDescent="0.25"/>
  </sheetData>
  <pageMargins left="0.23622047244094491" right="0.23622047244094491" top="0.74803149606299213" bottom="0.74803149606299213" header="0.31496062992125984" footer="0.31496062992125984"/>
  <pageSetup paperSize="8" scale="70" fitToHeight="0"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8"/>
  <sheetViews>
    <sheetView zoomScaleNormal="100" workbookViewId="0">
      <selection activeCell="AB4" sqref="AB4"/>
    </sheetView>
  </sheetViews>
  <sheetFormatPr defaultColWidth="8.85546875" defaultRowHeight="15" x14ac:dyDescent="0.25"/>
  <cols>
    <col min="1" max="1" width="8" customWidth="1"/>
    <col min="2" max="2" width="4.85546875" bestFit="1" customWidth="1"/>
    <col min="3" max="3" width="51.42578125" bestFit="1" customWidth="1"/>
    <col min="4" max="4" width="29.28515625" customWidth="1"/>
    <col min="5" max="5" width="13.42578125" bestFit="1" customWidth="1"/>
    <col min="7" max="7" width="7.42578125" customWidth="1"/>
    <col min="8" max="8" width="10.42578125" customWidth="1"/>
    <col min="9" max="11" width="11" customWidth="1"/>
    <col min="12" max="12" width="10.7109375" customWidth="1"/>
    <col min="13" max="13" width="10.85546875" customWidth="1"/>
    <col min="14" max="14" width="10.42578125" bestFit="1" customWidth="1"/>
    <col min="15" max="15" width="10.42578125" customWidth="1"/>
    <col min="16" max="16" width="10.7109375" bestFit="1" customWidth="1"/>
    <col min="17" max="18" width="11.42578125" customWidth="1"/>
    <col min="19" max="19" width="11.7109375" customWidth="1"/>
    <col min="20" max="20" width="13.42578125" bestFit="1" customWidth="1"/>
    <col min="21" max="21" width="13.85546875" bestFit="1" customWidth="1"/>
    <col min="22" max="22" width="13.85546875" customWidth="1"/>
    <col min="23" max="23" width="14" bestFit="1" customWidth="1"/>
    <col min="24" max="25" width="13.140625" customWidth="1"/>
    <col min="26" max="26" width="13.42578125" bestFit="1" customWidth="1"/>
    <col min="27" max="28" width="13.85546875" customWidth="1"/>
  </cols>
  <sheetData>
    <row r="1" spans="1:28" x14ac:dyDescent="0.25">
      <c r="A1" s="302" t="s">
        <v>93</v>
      </c>
      <c r="B1" s="303"/>
      <c r="C1" s="303"/>
      <c r="D1" s="303"/>
      <c r="E1" s="303"/>
      <c r="F1" s="309" t="s">
        <v>52</v>
      </c>
      <c r="G1" s="310"/>
      <c r="H1" s="310"/>
      <c r="I1" s="310"/>
      <c r="J1" s="310"/>
      <c r="K1" s="310"/>
      <c r="L1" s="310"/>
      <c r="M1" s="310"/>
      <c r="N1" s="310"/>
      <c r="O1" s="311"/>
      <c r="P1" s="311"/>
      <c r="Q1" s="311"/>
      <c r="R1" s="311"/>
      <c r="S1" s="312"/>
      <c r="T1" s="304" t="s">
        <v>104</v>
      </c>
      <c r="U1" s="305"/>
      <c r="V1" s="305"/>
      <c r="W1" s="305"/>
      <c r="X1" s="305"/>
      <c r="Y1" s="305"/>
      <c r="Z1" s="306"/>
      <c r="AA1" s="307" t="s">
        <v>94</v>
      </c>
      <c r="AB1" s="308"/>
    </row>
    <row r="2" spans="1:28" ht="57.75" customHeight="1" x14ac:dyDescent="0.25">
      <c r="A2" s="88"/>
      <c r="B2" s="88" t="s">
        <v>51</v>
      </c>
      <c r="C2" s="88" t="s">
        <v>95</v>
      </c>
      <c r="D2" s="88" t="s">
        <v>96</v>
      </c>
      <c r="E2" s="147" t="s">
        <v>321</v>
      </c>
      <c r="F2" s="88" t="s">
        <v>211</v>
      </c>
      <c r="G2" s="88" t="s">
        <v>216</v>
      </c>
      <c r="H2" s="88" t="s">
        <v>212</v>
      </c>
      <c r="I2" s="88" t="s">
        <v>213</v>
      </c>
      <c r="J2" s="88" t="s">
        <v>304</v>
      </c>
      <c r="K2" s="88" t="s">
        <v>303</v>
      </c>
      <c r="L2" s="88" t="s">
        <v>214</v>
      </c>
      <c r="M2" s="88" t="s">
        <v>215</v>
      </c>
      <c r="N2" s="88" t="s">
        <v>97</v>
      </c>
      <c r="O2" s="148" t="s">
        <v>108</v>
      </c>
      <c r="P2" s="88" t="s">
        <v>98</v>
      </c>
      <c r="Q2" s="88" t="s">
        <v>219</v>
      </c>
      <c r="R2" s="88" t="s">
        <v>107</v>
      </c>
      <c r="S2" s="88" t="s">
        <v>320</v>
      </c>
      <c r="T2" s="88" t="s">
        <v>99</v>
      </c>
      <c r="U2" s="88" t="s">
        <v>100</v>
      </c>
      <c r="V2" s="88" t="s">
        <v>319</v>
      </c>
      <c r="W2" s="88" t="s">
        <v>101</v>
      </c>
      <c r="X2" s="88" t="s">
        <v>218</v>
      </c>
      <c r="Y2" s="88" t="s">
        <v>106</v>
      </c>
      <c r="Z2" s="88" t="s">
        <v>105</v>
      </c>
      <c r="AA2" s="88" t="s">
        <v>109</v>
      </c>
      <c r="AB2" s="88" t="s">
        <v>220</v>
      </c>
    </row>
    <row r="3" spans="1:28" x14ac:dyDescent="0.25">
      <c r="A3" s="286">
        <v>1</v>
      </c>
      <c r="B3" s="286" t="s">
        <v>20</v>
      </c>
      <c r="C3" s="287" t="str">
        <f>'PODATKI O OBJEKTIH'!C5</f>
        <v>DIJAŠKI DOM LIZIKE JANČAR</v>
      </c>
      <c r="D3" s="287" t="str">
        <f>'PODATKI O OBJEKTIH'!D5</f>
        <v>TITOVA CESTA 24A, MARIBOR</v>
      </c>
      <c r="E3" s="288">
        <v>6675</v>
      </c>
      <c r="F3" s="89" t="s">
        <v>281</v>
      </c>
      <c r="G3" s="89" t="s">
        <v>308</v>
      </c>
      <c r="H3" s="100">
        <v>83787.25</v>
      </c>
      <c r="I3" s="90">
        <v>10</v>
      </c>
      <c r="J3" s="101">
        <v>56824.54</v>
      </c>
      <c r="K3" s="271">
        <f>H3*I3</f>
        <v>837872.5</v>
      </c>
      <c r="L3" s="99">
        <v>0.72</v>
      </c>
      <c r="M3" s="153">
        <f>J3/K3</f>
        <v>6.7820032284148249E-2</v>
      </c>
      <c r="N3" s="100">
        <f>K3*L3</f>
        <v>603268.19999999995</v>
      </c>
      <c r="O3" s="154">
        <f>N3/E3</f>
        <v>90.377258426966279</v>
      </c>
      <c r="P3" s="152">
        <f>(J3)/N3</f>
        <v>9.419448928353924E-2</v>
      </c>
      <c r="Q3" s="100"/>
      <c r="R3" s="100">
        <f t="shared" ref="R3" si="0">N3+Q3</f>
        <v>603268.19999999995</v>
      </c>
      <c r="S3" s="101">
        <f>J3</f>
        <v>56824.54</v>
      </c>
      <c r="T3" s="106">
        <v>210230.5</v>
      </c>
      <c r="U3" s="155">
        <f>T3/E3</f>
        <v>31.495205992509362</v>
      </c>
      <c r="V3" s="104">
        <v>23057.29</v>
      </c>
      <c r="W3" s="149">
        <f>V3/T3</f>
        <v>0.10967623632156134</v>
      </c>
      <c r="X3" s="107"/>
      <c r="Y3" s="107">
        <f>+T3+X3</f>
        <v>210230.5</v>
      </c>
      <c r="Z3" s="104">
        <f>V3</f>
        <v>23057.29</v>
      </c>
      <c r="AA3" s="105">
        <f>S3+Z3</f>
        <v>79881.83</v>
      </c>
      <c r="AB3" s="113">
        <v>22694.9</v>
      </c>
    </row>
    <row r="4" spans="1:28" x14ac:dyDescent="0.25">
      <c r="A4" s="91"/>
      <c r="B4" s="91"/>
      <c r="C4" s="92"/>
      <c r="D4" s="93"/>
      <c r="E4" s="94"/>
      <c r="F4" s="94"/>
      <c r="G4" s="94"/>
      <c r="H4" s="94"/>
      <c r="I4" s="94"/>
      <c r="J4" s="94"/>
      <c r="K4" s="94"/>
      <c r="L4" s="94"/>
      <c r="M4" s="94"/>
      <c r="N4" s="94"/>
      <c r="O4" s="94"/>
      <c r="P4" s="94"/>
      <c r="Q4" s="94"/>
      <c r="R4" s="94"/>
      <c r="S4" s="94"/>
      <c r="T4" s="95"/>
      <c r="U4" s="95"/>
      <c r="V4" s="95"/>
      <c r="W4" s="96"/>
      <c r="X4" s="96"/>
      <c r="Y4" s="96"/>
      <c r="Z4" s="96"/>
      <c r="AA4" s="96"/>
      <c r="AB4" s="108"/>
    </row>
    <row r="5" spans="1:28" x14ac:dyDescent="0.25">
      <c r="A5" s="150" t="s">
        <v>113</v>
      </c>
      <c r="B5" s="150" t="s">
        <v>110</v>
      </c>
      <c r="C5" s="150"/>
    </row>
    <row r="6" spans="1:28" x14ac:dyDescent="0.25">
      <c r="A6" s="150"/>
      <c r="B6" s="150" t="s">
        <v>217</v>
      </c>
      <c r="C6" s="150"/>
    </row>
    <row r="7" spans="1:28" x14ac:dyDescent="0.25">
      <c r="A7" s="150"/>
      <c r="B7" s="151" t="s">
        <v>221</v>
      </c>
      <c r="C7" s="150"/>
    </row>
    <row r="8" spans="1:28" x14ac:dyDescent="0.25">
      <c r="A8" s="150"/>
      <c r="B8" s="151"/>
      <c r="C8" s="150"/>
    </row>
  </sheetData>
  <mergeCells count="4">
    <mergeCell ref="A1:E1"/>
    <mergeCell ref="T1:Z1"/>
    <mergeCell ref="AA1:AB1"/>
    <mergeCell ref="F1:S1"/>
  </mergeCells>
  <pageMargins left="0.70866141732283472" right="0.70866141732283472" top="0.74803149606299213" bottom="0.74803149606299213" header="0.31496062992125984" footer="0.31496062992125984"/>
  <pageSetup paperSize="8"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6"/>
  <sheetViews>
    <sheetView workbookViewId="0">
      <selection activeCell="F24" sqref="F24"/>
    </sheetView>
  </sheetViews>
  <sheetFormatPr defaultColWidth="8.85546875" defaultRowHeight="15" x14ac:dyDescent="0.25"/>
  <cols>
    <col min="1" max="1" width="8.85546875" style="231"/>
    <col min="2" max="2" width="18.28515625" style="231" customWidth="1"/>
    <col min="3" max="3" width="23.28515625" style="231" customWidth="1"/>
    <col min="4" max="4" width="13.28515625" style="231" customWidth="1"/>
    <col min="5" max="5" width="11.28515625" style="231" customWidth="1"/>
    <col min="6" max="6" width="12.28515625" style="231" customWidth="1"/>
    <col min="7" max="7" width="12.140625" style="231" customWidth="1"/>
    <col min="8" max="8" width="11.7109375" style="231" customWidth="1"/>
    <col min="9" max="16384" width="8.85546875" style="231"/>
  </cols>
  <sheetData>
    <row r="1" spans="1:8" x14ac:dyDescent="0.25">
      <c r="A1" s="230"/>
      <c r="B1" s="230"/>
      <c r="C1" s="230"/>
      <c r="D1" s="230"/>
      <c r="E1" s="230"/>
      <c r="F1" s="230"/>
      <c r="G1" s="230"/>
      <c r="H1" s="230"/>
    </row>
    <row r="2" spans="1:8" x14ac:dyDescent="0.25">
      <c r="A2" s="230"/>
      <c r="B2" s="232" t="s">
        <v>274</v>
      </c>
      <c r="C2" s="230"/>
      <c r="D2" s="230"/>
      <c r="E2" s="230"/>
      <c r="F2" s="230"/>
      <c r="G2" s="230"/>
      <c r="H2" s="230"/>
    </row>
    <row r="3" spans="1:8" s="234" customFormat="1" x14ac:dyDescent="0.25">
      <c r="B3" s="233" t="s">
        <v>302</v>
      </c>
      <c r="C3" s="230"/>
      <c r="D3" s="230"/>
      <c r="E3" s="230"/>
      <c r="F3" s="230"/>
      <c r="G3" s="230"/>
      <c r="H3" s="230"/>
    </row>
    <row r="4" spans="1:8" ht="15.75" thickBot="1" x14ac:dyDescent="0.3">
      <c r="A4" s="230"/>
      <c r="B4" s="230"/>
      <c r="C4" s="230"/>
      <c r="D4" s="230"/>
      <c r="E4" s="230"/>
      <c r="F4" s="230"/>
      <c r="G4" s="230"/>
      <c r="H4" s="230"/>
    </row>
    <row r="5" spans="1:8" ht="19.5" thickBot="1" x14ac:dyDescent="0.35">
      <c r="A5" s="230"/>
      <c r="B5" s="235" t="s">
        <v>275</v>
      </c>
      <c r="C5" s="230"/>
      <c r="D5" s="230"/>
      <c r="E5" s="236"/>
      <c r="F5" s="237"/>
      <c r="G5" s="313" t="s">
        <v>276</v>
      </c>
      <c r="H5" s="314"/>
    </row>
    <row r="6" spans="1:8" ht="16.5" thickBot="1" x14ac:dyDescent="0.3">
      <c r="A6" s="230"/>
      <c r="B6" s="238" t="s">
        <v>16</v>
      </c>
      <c r="C6" s="239" t="s">
        <v>277</v>
      </c>
      <c r="D6" s="240" t="s">
        <v>278</v>
      </c>
      <c r="E6" s="315" t="s">
        <v>279</v>
      </c>
      <c r="F6" s="316"/>
      <c r="G6" s="317" t="s">
        <v>280</v>
      </c>
      <c r="H6" s="318"/>
    </row>
    <row r="7" spans="1:8" ht="31.5" x14ac:dyDescent="0.25">
      <c r="A7" s="230"/>
      <c r="B7" s="241" t="s">
        <v>281</v>
      </c>
      <c r="C7" s="242" t="s">
        <v>282</v>
      </c>
      <c r="D7" s="243" t="s">
        <v>283</v>
      </c>
      <c r="E7" s="244">
        <v>10.08</v>
      </c>
      <c r="F7" s="245" t="s">
        <v>284</v>
      </c>
      <c r="G7" s="246"/>
      <c r="H7" s="247" t="s">
        <v>285</v>
      </c>
    </row>
    <row r="8" spans="1:8" ht="15.75" x14ac:dyDescent="0.25">
      <c r="A8" s="230"/>
      <c r="B8" s="248" t="s">
        <v>288</v>
      </c>
      <c r="C8" s="249" t="s">
        <v>265</v>
      </c>
      <c r="D8" s="250" t="s">
        <v>289</v>
      </c>
      <c r="E8" s="251">
        <v>9.5</v>
      </c>
      <c r="F8" s="252" t="s">
        <v>290</v>
      </c>
      <c r="G8" s="253"/>
      <c r="H8" s="254" t="s">
        <v>285</v>
      </c>
    </row>
    <row r="9" spans="1:8" ht="31.5" x14ac:dyDescent="0.25">
      <c r="A9" s="230"/>
      <c r="B9" s="248" t="s">
        <v>291</v>
      </c>
      <c r="C9" s="249" t="s">
        <v>292</v>
      </c>
      <c r="D9" s="250" t="s">
        <v>293</v>
      </c>
      <c r="E9" s="251">
        <v>31.05</v>
      </c>
      <c r="F9" s="252" t="s">
        <v>294</v>
      </c>
      <c r="G9" s="253"/>
      <c r="H9" s="254" t="s">
        <v>285</v>
      </c>
    </row>
    <row r="10" spans="1:8" ht="15.75" x14ac:dyDescent="0.25">
      <c r="A10" s="230"/>
      <c r="B10" s="248" t="s">
        <v>295</v>
      </c>
      <c r="C10" s="249" t="s">
        <v>296</v>
      </c>
      <c r="D10" s="250" t="s">
        <v>286</v>
      </c>
      <c r="E10" s="251">
        <v>4.9000000000000004</v>
      </c>
      <c r="F10" s="252" t="s">
        <v>287</v>
      </c>
      <c r="G10" s="253"/>
      <c r="H10" s="254" t="s">
        <v>285</v>
      </c>
    </row>
    <row r="11" spans="1:8" ht="31.5" x14ac:dyDescent="0.25">
      <c r="A11" s="230"/>
      <c r="B11" s="248" t="s">
        <v>297</v>
      </c>
      <c r="C11" s="249" t="s">
        <v>298</v>
      </c>
      <c r="D11" s="250" t="s">
        <v>14</v>
      </c>
      <c r="E11" s="251">
        <v>1000</v>
      </c>
      <c r="F11" s="252" t="s">
        <v>299</v>
      </c>
      <c r="G11" s="253"/>
      <c r="H11" s="254" t="s">
        <v>285</v>
      </c>
    </row>
    <row r="12" spans="1:8" ht="16.5" thickBot="1" x14ac:dyDescent="0.3">
      <c r="A12" s="230"/>
      <c r="B12" s="255" t="s">
        <v>300</v>
      </c>
      <c r="C12" s="256" t="s">
        <v>301</v>
      </c>
      <c r="D12" s="257" t="s">
        <v>14</v>
      </c>
      <c r="E12" s="258">
        <v>1</v>
      </c>
      <c r="F12" s="259" t="s">
        <v>299</v>
      </c>
      <c r="G12" s="260"/>
      <c r="H12" s="261" t="s">
        <v>285</v>
      </c>
    </row>
    <row r="13" spans="1:8" x14ac:dyDescent="0.25">
      <c r="A13" s="230"/>
      <c r="B13" s="230"/>
      <c r="C13" s="230"/>
      <c r="D13" s="230"/>
      <c r="E13" s="230"/>
      <c r="F13" s="230"/>
      <c r="G13" s="230"/>
      <c r="H13" s="230"/>
    </row>
    <row r="14" spans="1:8" x14ac:dyDescent="0.25">
      <c r="A14" s="230"/>
      <c r="B14" s="230"/>
      <c r="C14" s="230"/>
      <c r="D14" s="230"/>
      <c r="E14" s="230"/>
      <c r="F14" s="230"/>
      <c r="G14" s="230"/>
      <c r="H14" s="230"/>
    </row>
    <row r="15" spans="1:8" x14ac:dyDescent="0.25">
      <c r="A15" s="230"/>
      <c r="B15" s="230"/>
      <c r="C15" s="230"/>
      <c r="D15" s="230"/>
      <c r="E15" s="230"/>
      <c r="F15" s="230"/>
      <c r="G15" s="230"/>
      <c r="H15" s="230"/>
    </row>
    <row r="16" spans="1:8" x14ac:dyDescent="0.25">
      <c r="A16" s="230"/>
      <c r="B16" s="230"/>
      <c r="C16" s="230"/>
      <c r="D16" s="230"/>
      <c r="E16" s="230"/>
      <c r="F16" s="230"/>
      <c r="G16" s="230"/>
      <c r="H16" s="230"/>
    </row>
  </sheetData>
  <mergeCells count="3">
    <mergeCell ref="G5:H5"/>
    <mergeCell ref="E6:F6"/>
    <mergeCell ref="G6:H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sheetPr>
  <dimension ref="A1:C40"/>
  <sheetViews>
    <sheetView workbookViewId="0"/>
  </sheetViews>
  <sheetFormatPr defaultColWidth="8.85546875" defaultRowHeight="15" x14ac:dyDescent="0.25"/>
  <cols>
    <col min="1" max="1" width="8.140625" style="121" customWidth="1"/>
    <col min="2" max="2" width="80.7109375" style="121" customWidth="1"/>
    <col min="3" max="3" width="8.85546875" style="121"/>
  </cols>
  <sheetData>
    <row r="1" spans="1:3" ht="36" customHeight="1" x14ac:dyDescent="0.25">
      <c r="A1" s="120" t="s">
        <v>174</v>
      </c>
      <c r="B1" s="120" t="s">
        <v>91</v>
      </c>
    </row>
    <row r="3" spans="1:3" x14ac:dyDescent="0.25">
      <c r="A3" s="319" t="s">
        <v>72</v>
      </c>
      <c r="B3" s="319"/>
    </row>
    <row r="4" spans="1:3" x14ac:dyDescent="0.25">
      <c r="A4" s="122" t="s">
        <v>175</v>
      </c>
      <c r="B4" s="123" t="s">
        <v>176</v>
      </c>
    </row>
    <row r="5" spans="1:3" x14ac:dyDescent="0.25">
      <c r="A5" s="122" t="s">
        <v>175</v>
      </c>
      <c r="B5" s="123" t="s">
        <v>177</v>
      </c>
    </row>
    <row r="6" spans="1:3" x14ac:dyDescent="0.25">
      <c r="A6" s="122" t="s">
        <v>175</v>
      </c>
      <c r="B6" s="123" t="s">
        <v>178</v>
      </c>
    </row>
    <row r="7" spans="1:3" x14ac:dyDescent="0.25">
      <c r="A7" s="122" t="s">
        <v>175</v>
      </c>
      <c r="B7" s="123" t="s">
        <v>179</v>
      </c>
    </row>
    <row r="8" spans="1:3" ht="30" x14ac:dyDescent="0.25">
      <c r="A8" s="122" t="s">
        <v>175</v>
      </c>
      <c r="B8" s="124" t="s">
        <v>180</v>
      </c>
      <c r="C8" s="125"/>
    </row>
    <row r="9" spans="1:3" x14ac:dyDescent="0.25">
      <c r="A9" s="122" t="s">
        <v>175</v>
      </c>
      <c r="B9" s="123" t="s">
        <v>181</v>
      </c>
    </row>
    <row r="10" spans="1:3" ht="5.25" customHeight="1" x14ac:dyDescent="0.25">
      <c r="A10" s="126"/>
      <c r="B10" s="126"/>
    </row>
    <row r="11" spans="1:3" ht="48" customHeight="1" x14ac:dyDescent="0.25">
      <c r="A11" s="319" t="s">
        <v>73</v>
      </c>
      <c r="B11" s="319"/>
    </row>
    <row r="12" spans="1:3" ht="6" customHeight="1" x14ac:dyDescent="0.25">
      <c r="A12" s="126"/>
      <c r="B12" s="126"/>
    </row>
    <row r="13" spans="1:3" ht="50.25" customHeight="1" x14ac:dyDescent="0.25">
      <c r="A13" s="319" t="s">
        <v>74</v>
      </c>
      <c r="B13" s="319"/>
    </row>
    <row r="14" spans="1:3" ht="4.5" customHeight="1" x14ac:dyDescent="0.25">
      <c r="A14" s="126"/>
      <c r="B14" s="126"/>
    </row>
    <row r="15" spans="1:3" ht="32.25" customHeight="1" x14ac:dyDescent="0.25">
      <c r="A15" s="319" t="s">
        <v>182</v>
      </c>
      <c r="B15" s="319"/>
    </row>
    <row r="16" spans="1:3" ht="5.25" customHeight="1" x14ac:dyDescent="0.25">
      <c r="A16" s="126"/>
      <c r="B16" s="126"/>
    </row>
    <row r="17" spans="1:2" x14ac:dyDescent="0.25">
      <c r="A17" s="122" t="s">
        <v>175</v>
      </c>
      <c r="B17" s="123" t="s">
        <v>75</v>
      </c>
    </row>
    <row r="18" spans="1:2" x14ac:dyDescent="0.25">
      <c r="A18" s="122" t="s">
        <v>175</v>
      </c>
      <c r="B18" s="123" t="s">
        <v>76</v>
      </c>
    </row>
    <row r="19" spans="1:2" x14ac:dyDescent="0.25">
      <c r="A19" s="122" t="s">
        <v>175</v>
      </c>
      <c r="B19" s="123" t="s">
        <v>77</v>
      </c>
    </row>
    <row r="20" spans="1:2" ht="5.25" customHeight="1" x14ac:dyDescent="0.25">
      <c r="A20" s="126"/>
      <c r="B20" s="123"/>
    </row>
    <row r="21" spans="1:2" x14ac:dyDescent="0.25">
      <c r="A21" s="122" t="s">
        <v>175</v>
      </c>
      <c r="B21" s="123" t="s">
        <v>78</v>
      </c>
    </row>
    <row r="22" spans="1:2" x14ac:dyDescent="0.25">
      <c r="A22" s="122" t="s">
        <v>175</v>
      </c>
      <c r="B22" s="123" t="s">
        <v>79</v>
      </c>
    </row>
    <row r="23" spans="1:2" x14ac:dyDescent="0.25">
      <c r="A23" s="122" t="s">
        <v>175</v>
      </c>
      <c r="B23" s="123" t="s">
        <v>80</v>
      </c>
    </row>
    <row r="24" spans="1:2" x14ac:dyDescent="0.25">
      <c r="A24" s="122" t="s">
        <v>175</v>
      </c>
      <c r="B24" s="123" t="s">
        <v>81</v>
      </c>
    </row>
    <row r="25" spans="1:2" ht="5.25" customHeight="1" x14ac:dyDescent="0.25">
      <c r="A25" s="126"/>
      <c r="B25" s="123"/>
    </row>
    <row r="26" spans="1:2" x14ac:dyDescent="0.25">
      <c r="A26" s="122" t="s">
        <v>175</v>
      </c>
      <c r="B26" s="123" t="s">
        <v>82</v>
      </c>
    </row>
    <row r="27" spans="1:2" x14ac:dyDescent="0.25">
      <c r="A27" s="122" t="s">
        <v>175</v>
      </c>
      <c r="B27" s="123" t="s">
        <v>83</v>
      </c>
    </row>
    <row r="28" spans="1:2" x14ac:dyDescent="0.25">
      <c r="A28" s="122" t="s">
        <v>175</v>
      </c>
      <c r="B28" s="123" t="s">
        <v>84</v>
      </c>
    </row>
    <row r="29" spans="1:2" x14ac:dyDescent="0.25">
      <c r="A29" s="122" t="s">
        <v>175</v>
      </c>
      <c r="B29" s="123" t="s">
        <v>85</v>
      </c>
    </row>
    <row r="30" spans="1:2" x14ac:dyDescent="0.25">
      <c r="A30" s="122" t="s">
        <v>175</v>
      </c>
      <c r="B30" s="123" t="s">
        <v>86</v>
      </c>
    </row>
    <row r="31" spans="1:2" ht="5.25" customHeight="1" x14ac:dyDescent="0.25">
      <c r="A31" s="126"/>
      <c r="B31" s="123"/>
    </row>
    <row r="32" spans="1:2" x14ac:dyDescent="0.25">
      <c r="A32" s="122" t="s">
        <v>175</v>
      </c>
      <c r="B32" s="123" t="s">
        <v>87</v>
      </c>
    </row>
    <row r="33" spans="1:2" x14ac:dyDescent="0.25">
      <c r="A33" s="122" t="s">
        <v>175</v>
      </c>
      <c r="B33" s="123" t="s">
        <v>88</v>
      </c>
    </row>
    <row r="34" spans="1:2" x14ac:dyDescent="0.25">
      <c r="A34" s="122" t="s">
        <v>175</v>
      </c>
      <c r="B34" s="123" t="s">
        <v>89</v>
      </c>
    </row>
    <row r="35" spans="1:2" ht="5.25" customHeight="1" x14ac:dyDescent="0.25">
      <c r="A35" s="126"/>
      <c r="B35" s="126"/>
    </row>
    <row r="36" spans="1:2" ht="36" customHeight="1" x14ac:dyDescent="0.25">
      <c r="A36" s="319" t="s">
        <v>183</v>
      </c>
      <c r="B36" s="319"/>
    </row>
    <row r="37" spans="1:2" ht="5.25" customHeight="1" x14ac:dyDescent="0.25">
      <c r="A37" s="126"/>
      <c r="B37" s="126"/>
    </row>
    <row r="38" spans="1:2" ht="68.25" customHeight="1" x14ac:dyDescent="0.25">
      <c r="A38" s="319" t="s">
        <v>90</v>
      </c>
      <c r="B38" s="319"/>
    </row>
    <row r="39" spans="1:2" ht="5.25" customHeight="1" x14ac:dyDescent="0.25">
      <c r="A39" s="126"/>
      <c r="B39" s="126"/>
    </row>
    <row r="40" spans="1:2" ht="56.25" customHeight="1" x14ac:dyDescent="0.25">
      <c r="A40" s="319" t="s">
        <v>184</v>
      </c>
      <c r="B40" s="319"/>
    </row>
  </sheetData>
  <mergeCells count="7">
    <mergeCell ref="A38:B38"/>
    <mergeCell ref="A40:B40"/>
    <mergeCell ref="A3:B3"/>
    <mergeCell ref="A11:B11"/>
    <mergeCell ref="A13:B13"/>
    <mergeCell ref="A15:B15"/>
    <mergeCell ref="A36:B36"/>
  </mergeCells>
  <pageMargins left="0.7" right="0.7" top="0.61" bottom="0.39" header="0.3" footer="0.3"/>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I38"/>
  <sheetViews>
    <sheetView workbookViewId="0">
      <selection activeCell="C23" sqref="C23"/>
    </sheetView>
  </sheetViews>
  <sheetFormatPr defaultColWidth="9.140625" defaultRowHeight="15" x14ac:dyDescent="0.25"/>
  <cols>
    <col min="1" max="1" width="38.85546875" style="116" customWidth="1"/>
    <col min="2" max="2" width="19.140625" style="115" customWidth="1"/>
    <col min="3" max="8" width="17.140625" style="115" customWidth="1"/>
    <col min="9" max="9" width="35.140625" style="116" customWidth="1"/>
    <col min="10" max="16384" width="9.140625" style="116"/>
  </cols>
  <sheetData>
    <row r="1" spans="1:9" ht="23.25" x14ac:dyDescent="0.25">
      <c r="A1" s="114" t="s">
        <v>115</v>
      </c>
    </row>
    <row r="3" spans="1:9" x14ac:dyDescent="0.25">
      <c r="A3" s="116" t="s">
        <v>138</v>
      </c>
    </row>
    <row r="5" spans="1:9" ht="92.25" x14ac:dyDescent="0.25">
      <c r="A5" s="273" t="s">
        <v>116</v>
      </c>
      <c r="B5" s="274" t="s">
        <v>126</v>
      </c>
      <c r="C5" s="274" t="s">
        <v>140</v>
      </c>
      <c r="D5" s="274" t="s">
        <v>141</v>
      </c>
      <c r="E5" s="274" t="s">
        <v>117</v>
      </c>
      <c r="F5" s="274" t="s">
        <v>306</v>
      </c>
      <c r="G5" s="274" t="s">
        <v>307</v>
      </c>
      <c r="H5" s="274" t="s">
        <v>142</v>
      </c>
      <c r="I5" s="275" t="s">
        <v>123</v>
      </c>
    </row>
    <row r="6" spans="1:9" x14ac:dyDescent="0.25">
      <c r="A6" s="276" t="s">
        <v>311</v>
      </c>
      <c r="B6" s="277">
        <v>0.5</v>
      </c>
      <c r="C6" s="277">
        <v>22</v>
      </c>
      <c r="D6" s="277" t="s">
        <v>313</v>
      </c>
      <c r="E6" s="277" t="s">
        <v>118</v>
      </c>
      <c r="F6" s="277">
        <v>1667</v>
      </c>
      <c r="G6" s="277">
        <v>10.1</v>
      </c>
      <c r="H6" s="277">
        <v>300</v>
      </c>
      <c r="I6" s="278"/>
    </row>
    <row r="7" spans="1:9" x14ac:dyDescent="0.25">
      <c r="A7" s="279" t="s">
        <v>312</v>
      </c>
      <c r="B7" s="280">
        <v>0.5</v>
      </c>
      <c r="C7" s="280">
        <v>24</v>
      </c>
      <c r="D7" s="280" t="s">
        <v>313</v>
      </c>
      <c r="E7" s="280" t="s">
        <v>118</v>
      </c>
      <c r="F7" s="280">
        <v>1667</v>
      </c>
      <c r="G7" s="280">
        <v>10.1</v>
      </c>
      <c r="H7" s="280">
        <v>300</v>
      </c>
      <c r="I7" s="281" t="s">
        <v>315</v>
      </c>
    </row>
    <row r="8" spans="1:9" x14ac:dyDescent="0.25">
      <c r="A8" s="276" t="s">
        <v>119</v>
      </c>
      <c r="B8" s="277">
        <v>0.5</v>
      </c>
      <c r="C8" s="277">
        <v>20</v>
      </c>
      <c r="D8" s="277" t="s">
        <v>313</v>
      </c>
      <c r="E8" s="277" t="s">
        <v>118</v>
      </c>
      <c r="F8" s="277">
        <v>1667</v>
      </c>
      <c r="G8" s="277"/>
      <c r="H8" s="277">
        <v>300</v>
      </c>
      <c r="I8" s="278"/>
    </row>
    <row r="9" spans="1:9" x14ac:dyDescent="0.25">
      <c r="A9" s="279" t="s">
        <v>131</v>
      </c>
      <c r="B9" s="280"/>
      <c r="C9" s="280">
        <v>22</v>
      </c>
      <c r="D9" s="280" t="s">
        <v>313</v>
      </c>
      <c r="E9" s="280" t="s">
        <v>118</v>
      </c>
      <c r="F9" s="280">
        <v>1667</v>
      </c>
      <c r="G9" s="280"/>
      <c r="H9" s="280">
        <v>300</v>
      </c>
      <c r="I9" s="281"/>
    </row>
    <row r="10" spans="1:9" x14ac:dyDescent="0.25">
      <c r="A10" s="276" t="s">
        <v>132</v>
      </c>
      <c r="B10" s="277">
        <v>0.5</v>
      </c>
      <c r="C10" s="277">
        <v>22</v>
      </c>
      <c r="D10" s="277" t="s">
        <v>313</v>
      </c>
      <c r="E10" s="277" t="s">
        <v>118</v>
      </c>
      <c r="F10" s="277">
        <v>1667</v>
      </c>
      <c r="G10" s="277">
        <v>8.6</v>
      </c>
      <c r="H10" s="277">
        <v>300</v>
      </c>
      <c r="I10" s="278"/>
    </row>
    <row r="11" spans="1:9" x14ac:dyDescent="0.25">
      <c r="A11" s="279" t="s">
        <v>120</v>
      </c>
      <c r="B11" s="280">
        <v>0.5</v>
      </c>
      <c r="C11" s="280">
        <v>19</v>
      </c>
      <c r="D11" s="280" t="s">
        <v>313</v>
      </c>
      <c r="E11" s="280" t="s">
        <v>118</v>
      </c>
      <c r="F11" s="280">
        <v>1667</v>
      </c>
      <c r="G11" s="280"/>
      <c r="H11" s="280">
        <v>300</v>
      </c>
      <c r="I11" s="281"/>
    </row>
    <row r="12" spans="1:9" x14ac:dyDescent="0.25">
      <c r="A12" s="276" t="s">
        <v>327</v>
      </c>
      <c r="B12" s="277">
        <v>1</v>
      </c>
      <c r="C12" s="277">
        <v>21</v>
      </c>
      <c r="D12" s="277" t="s">
        <v>313</v>
      </c>
      <c r="E12" s="277" t="s">
        <v>118</v>
      </c>
      <c r="F12" s="277">
        <v>1667</v>
      </c>
      <c r="G12" s="277"/>
      <c r="H12" s="277">
        <v>300</v>
      </c>
      <c r="I12" s="278"/>
    </row>
    <row r="13" spans="1:9" x14ac:dyDescent="0.25">
      <c r="A13" s="279" t="s">
        <v>127</v>
      </c>
      <c r="B13" s="280">
        <v>0.5</v>
      </c>
      <c r="C13" s="280">
        <v>24</v>
      </c>
      <c r="D13" s="280" t="s">
        <v>313</v>
      </c>
      <c r="E13" s="280" t="s">
        <v>118</v>
      </c>
      <c r="F13" s="280">
        <v>1667</v>
      </c>
      <c r="G13" s="280"/>
      <c r="H13" s="280">
        <v>200</v>
      </c>
      <c r="I13" s="281"/>
    </row>
    <row r="14" spans="1:9" x14ac:dyDescent="0.25">
      <c r="A14" s="276" t="s">
        <v>130</v>
      </c>
      <c r="B14" s="277"/>
      <c r="C14" s="277">
        <v>20</v>
      </c>
      <c r="D14" s="277" t="s">
        <v>313</v>
      </c>
      <c r="E14" s="277" t="s">
        <v>118</v>
      </c>
      <c r="F14" s="277">
        <v>1667</v>
      </c>
      <c r="G14" s="277"/>
      <c r="H14" s="277">
        <v>200</v>
      </c>
      <c r="I14" s="278"/>
    </row>
    <row r="15" spans="1:9" x14ac:dyDescent="0.25">
      <c r="A15" s="279" t="s">
        <v>133</v>
      </c>
      <c r="B15" s="280">
        <v>0.1</v>
      </c>
      <c r="C15" s="280">
        <v>22</v>
      </c>
      <c r="D15" s="280" t="s">
        <v>313</v>
      </c>
      <c r="E15" s="280" t="s">
        <v>118</v>
      </c>
      <c r="F15" s="280">
        <v>1667</v>
      </c>
      <c r="G15" s="280">
        <v>2.5</v>
      </c>
      <c r="H15" s="280">
        <v>500</v>
      </c>
      <c r="I15" s="281"/>
    </row>
    <row r="16" spans="1:9" x14ac:dyDescent="0.25">
      <c r="A16" s="276" t="s">
        <v>134</v>
      </c>
      <c r="B16" s="277">
        <v>1</v>
      </c>
      <c r="C16" s="277">
        <v>20</v>
      </c>
      <c r="D16" s="277" t="s">
        <v>313</v>
      </c>
      <c r="E16" s="277" t="s">
        <v>118</v>
      </c>
      <c r="F16" s="277">
        <v>1667</v>
      </c>
      <c r="G16" s="277"/>
      <c r="H16" s="277">
        <v>200</v>
      </c>
      <c r="I16" s="278"/>
    </row>
    <row r="17" spans="1:9" x14ac:dyDescent="0.25">
      <c r="A17" s="279" t="s">
        <v>135</v>
      </c>
      <c r="B17" s="280">
        <v>0.5</v>
      </c>
      <c r="C17" s="280" t="s">
        <v>121</v>
      </c>
      <c r="D17" s="280" t="s">
        <v>313</v>
      </c>
      <c r="E17" s="280" t="s">
        <v>124</v>
      </c>
      <c r="F17" s="280">
        <v>1667</v>
      </c>
      <c r="G17" s="280"/>
      <c r="H17" s="280">
        <v>300</v>
      </c>
      <c r="I17" s="282" t="s">
        <v>122</v>
      </c>
    </row>
    <row r="18" spans="1:9" x14ac:dyDescent="0.25">
      <c r="A18" s="276" t="s">
        <v>314</v>
      </c>
      <c r="B18" s="277">
        <v>0.1</v>
      </c>
      <c r="C18" s="277">
        <v>24</v>
      </c>
      <c r="D18" s="277" t="s">
        <v>313</v>
      </c>
      <c r="E18" s="277" t="s">
        <v>118</v>
      </c>
      <c r="F18" s="277">
        <v>1667</v>
      </c>
      <c r="G18" s="277"/>
      <c r="H18" s="277">
        <v>500</v>
      </c>
      <c r="I18" s="283"/>
    </row>
    <row r="19" spans="1:9" x14ac:dyDescent="0.25">
      <c r="A19" s="263" t="s">
        <v>125</v>
      </c>
      <c r="B19" s="264">
        <v>0.1</v>
      </c>
      <c r="C19" s="264">
        <v>20</v>
      </c>
      <c r="D19" s="264" t="s">
        <v>313</v>
      </c>
      <c r="E19" s="264" t="s">
        <v>118</v>
      </c>
      <c r="F19" s="264">
        <v>1667</v>
      </c>
      <c r="G19" s="264"/>
      <c r="H19" s="264">
        <v>150</v>
      </c>
      <c r="I19" s="265"/>
    </row>
    <row r="21" spans="1:9" x14ac:dyDescent="0.25">
      <c r="A21" s="116" t="s">
        <v>143</v>
      </c>
    </row>
    <row r="22" spans="1:9" ht="45" x14ac:dyDescent="0.25">
      <c r="A22" s="273" t="s">
        <v>144</v>
      </c>
      <c r="B22" s="275" t="s">
        <v>145</v>
      </c>
    </row>
    <row r="23" spans="1:9" ht="38.25" customHeight="1" x14ac:dyDescent="0.25">
      <c r="A23" s="262" t="s">
        <v>146</v>
      </c>
      <c r="B23" s="266">
        <v>50</v>
      </c>
      <c r="D23" s="115" t="s">
        <v>318</v>
      </c>
    </row>
    <row r="25" spans="1:9" x14ac:dyDescent="0.25">
      <c r="A25" s="116" t="s">
        <v>147</v>
      </c>
    </row>
    <row r="26" spans="1:9" x14ac:dyDescent="0.25">
      <c r="A26" s="116" t="s">
        <v>200</v>
      </c>
    </row>
    <row r="27" spans="1:9" x14ac:dyDescent="0.25">
      <c r="A27" s="116" t="s">
        <v>316</v>
      </c>
    </row>
    <row r="28" spans="1:9" x14ac:dyDescent="0.25">
      <c r="A28" s="119"/>
    </row>
    <row r="30" spans="1:9" x14ac:dyDescent="0.25">
      <c r="A30" s="119" t="s">
        <v>148</v>
      </c>
    </row>
    <row r="31" spans="1:9" x14ac:dyDescent="0.25">
      <c r="A31" s="134" t="s">
        <v>149</v>
      </c>
      <c r="B31" s="135"/>
      <c r="C31" s="135"/>
      <c r="D31" s="135"/>
      <c r="E31" s="135"/>
      <c r="F31" s="135"/>
      <c r="G31" s="135"/>
      <c r="H31" s="135"/>
      <c r="I31" s="134"/>
    </row>
    <row r="32" spans="1:9" x14ac:dyDescent="0.25">
      <c r="A32" s="134" t="s">
        <v>150</v>
      </c>
      <c r="B32" s="135"/>
      <c r="C32" s="135"/>
      <c r="D32" s="135"/>
      <c r="E32" s="135"/>
      <c r="F32" s="135"/>
      <c r="G32" s="135"/>
      <c r="H32" s="135"/>
      <c r="I32" s="134"/>
    </row>
    <row r="33" spans="1:9" ht="39" customHeight="1" x14ac:dyDescent="0.25">
      <c r="A33" s="320" t="s">
        <v>151</v>
      </c>
      <c r="B33" s="320"/>
      <c r="C33" s="320"/>
      <c r="D33" s="320"/>
      <c r="E33" s="320"/>
      <c r="F33" s="320"/>
      <c r="G33" s="320"/>
      <c r="H33" s="320"/>
      <c r="I33" s="320"/>
    </row>
    <row r="34" spans="1:9" x14ac:dyDescent="0.25">
      <c r="A34" s="134" t="s">
        <v>152</v>
      </c>
      <c r="B34" s="135"/>
      <c r="C34" s="135"/>
      <c r="D34" s="135"/>
      <c r="E34" s="135"/>
      <c r="F34" s="135"/>
      <c r="G34" s="135"/>
      <c r="H34" s="135"/>
      <c r="I34" s="134"/>
    </row>
    <row r="35" spans="1:9" ht="39.75" customHeight="1" x14ac:dyDescent="0.25">
      <c r="A35" s="320" t="s">
        <v>153</v>
      </c>
      <c r="B35" s="320"/>
      <c r="C35" s="320"/>
      <c r="D35" s="320"/>
      <c r="E35" s="320"/>
      <c r="F35" s="320"/>
      <c r="G35" s="320"/>
      <c r="H35" s="320"/>
      <c r="I35" s="320"/>
    </row>
    <row r="36" spans="1:9" ht="52.5" customHeight="1" x14ac:dyDescent="0.25">
      <c r="A36" s="320" t="s">
        <v>154</v>
      </c>
      <c r="B36" s="320"/>
      <c r="C36" s="320"/>
      <c r="D36" s="320"/>
      <c r="E36" s="320"/>
      <c r="F36" s="320"/>
      <c r="G36" s="320"/>
      <c r="H36" s="320"/>
      <c r="I36" s="320"/>
    </row>
    <row r="37" spans="1:9" ht="39.75" customHeight="1" x14ac:dyDescent="0.25">
      <c r="A37" s="320" t="s">
        <v>155</v>
      </c>
      <c r="B37" s="320"/>
      <c r="C37" s="320"/>
      <c r="D37" s="320"/>
      <c r="E37" s="320"/>
      <c r="F37" s="320"/>
      <c r="G37" s="320"/>
      <c r="H37" s="320"/>
      <c r="I37" s="320"/>
    </row>
    <row r="38" spans="1:9" x14ac:dyDescent="0.25">
      <c r="A38" s="321"/>
      <c r="B38" s="321"/>
      <c r="C38" s="321"/>
      <c r="D38" s="321"/>
      <c r="E38" s="321"/>
      <c r="F38" s="321"/>
      <c r="G38" s="321"/>
      <c r="H38" s="321"/>
      <c r="I38" s="321"/>
    </row>
  </sheetData>
  <mergeCells count="5">
    <mergeCell ref="A33:I33"/>
    <mergeCell ref="A35:I35"/>
    <mergeCell ref="A36:I36"/>
    <mergeCell ref="A37:I37"/>
    <mergeCell ref="A38:I38"/>
  </mergeCells>
  <pageMargins left="0.23622047244094491" right="0.23622047244094491" top="0.74803149606299213" bottom="0.74803149606299213" header="0.31496062992125984" footer="0.31496062992125984"/>
  <pageSetup paperSize="8" scale="9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I31"/>
  <sheetViews>
    <sheetView topLeftCell="A4" workbookViewId="0">
      <selection activeCell="C5" sqref="C5"/>
    </sheetView>
  </sheetViews>
  <sheetFormatPr defaultColWidth="9.140625" defaultRowHeight="15" x14ac:dyDescent="0.25"/>
  <cols>
    <col min="1" max="1" width="45.85546875" style="116" customWidth="1"/>
    <col min="2" max="2" width="17.140625" style="115" hidden="1" customWidth="1"/>
    <col min="3" max="3" width="13.7109375" style="115" customWidth="1"/>
    <col min="4" max="4" width="18.42578125" style="115" hidden="1" customWidth="1"/>
    <col min="5" max="7" width="16.7109375" style="115" customWidth="1"/>
    <col min="8" max="8" width="15" style="115" customWidth="1"/>
    <col min="9" max="9" width="19.85546875" style="116" customWidth="1"/>
    <col min="10" max="16384" width="9.140625" style="116"/>
  </cols>
  <sheetData>
    <row r="1" spans="1:9" ht="23.25" x14ac:dyDescent="0.25">
      <c r="A1" s="114"/>
    </row>
    <row r="2" spans="1:9" ht="23.25" x14ac:dyDescent="0.25">
      <c r="A2" s="114" t="s">
        <v>156</v>
      </c>
    </row>
    <row r="3" spans="1:9" x14ac:dyDescent="0.25">
      <c r="A3" s="116" t="s">
        <v>139</v>
      </c>
    </row>
    <row r="4" spans="1:9" s="117" customFormat="1" ht="80.25" customHeight="1" x14ac:dyDescent="0.25">
      <c r="A4" s="117" t="s">
        <v>157</v>
      </c>
      <c r="B4" s="284" t="s">
        <v>158</v>
      </c>
      <c r="C4" s="284" t="s">
        <v>136</v>
      </c>
      <c r="D4" s="284" t="s">
        <v>137</v>
      </c>
      <c r="E4" s="284" t="s">
        <v>128</v>
      </c>
      <c r="F4" s="284" t="s">
        <v>129</v>
      </c>
      <c r="G4" s="284" t="s">
        <v>310</v>
      </c>
      <c r="H4" s="284" t="s">
        <v>326</v>
      </c>
      <c r="I4" s="284" t="s">
        <v>325</v>
      </c>
    </row>
    <row r="5" spans="1:9" x14ac:dyDescent="0.25">
      <c r="A5" s="116" t="s">
        <v>332</v>
      </c>
      <c r="B5" s="284">
        <v>1</v>
      </c>
      <c r="C5" s="295">
        <v>43137</v>
      </c>
      <c r="D5" s="284"/>
      <c r="E5" s="296">
        <v>22.3</v>
      </c>
      <c r="F5" s="296">
        <v>30.7</v>
      </c>
      <c r="G5" s="284" t="s">
        <v>309</v>
      </c>
      <c r="H5" s="284">
        <v>195</v>
      </c>
      <c r="I5" s="284">
        <v>213</v>
      </c>
    </row>
    <row r="6" spans="1:9" x14ac:dyDescent="0.25">
      <c r="A6" s="116" t="s">
        <v>333</v>
      </c>
      <c r="B6" s="115">
        <v>1</v>
      </c>
      <c r="C6" s="295">
        <v>43137</v>
      </c>
      <c r="E6" s="297">
        <v>23</v>
      </c>
      <c r="F6" s="297">
        <v>31.2</v>
      </c>
      <c r="G6" s="115" t="s">
        <v>309</v>
      </c>
      <c r="H6" s="115">
        <v>94</v>
      </c>
      <c r="I6" s="284">
        <v>182</v>
      </c>
    </row>
    <row r="7" spans="1:9" x14ac:dyDescent="0.25">
      <c r="A7" s="116" t="s">
        <v>334</v>
      </c>
      <c r="B7" s="284">
        <v>1</v>
      </c>
      <c r="C7" s="295">
        <v>43137</v>
      </c>
      <c r="E7" s="297">
        <v>21.7</v>
      </c>
      <c r="F7" s="297">
        <v>33.5</v>
      </c>
      <c r="G7" s="115" t="s">
        <v>309</v>
      </c>
      <c r="H7" s="115">
        <v>1053</v>
      </c>
      <c r="I7" s="284">
        <v>1070</v>
      </c>
    </row>
    <row r="8" spans="1:9" x14ac:dyDescent="0.25">
      <c r="A8" s="116" t="s">
        <v>335</v>
      </c>
      <c r="B8" s="115">
        <v>1</v>
      </c>
      <c r="C8" s="295">
        <v>43137</v>
      </c>
      <c r="E8" s="297">
        <v>21</v>
      </c>
      <c r="F8" s="297">
        <v>31.6</v>
      </c>
      <c r="G8" s="115" t="s">
        <v>309</v>
      </c>
      <c r="H8" s="115">
        <v>379</v>
      </c>
      <c r="I8" s="284">
        <v>411</v>
      </c>
    </row>
    <row r="9" spans="1:9" x14ac:dyDescent="0.25">
      <c r="A9" s="116" t="s">
        <v>336</v>
      </c>
      <c r="B9" s="284">
        <v>1</v>
      </c>
      <c r="C9" s="295">
        <v>43137</v>
      </c>
      <c r="E9" s="297">
        <v>21.8</v>
      </c>
      <c r="F9" s="297">
        <v>32.299999999999997</v>
      </c>
      <c r="G9" s="115" t="s">
        <v>309</v>
      </c>
      <c r="H9" s="115">
        <v>611</v>
      </c>
      <c r="I9" s="284">
        <v>648</v>
      </c>
    </row>
    <row r="10" spans="1:9" x14ac:dyDescent="0.25">
      <c r="A10" s="116" t="s">
        <v>337</v>
      </c>
      <c r="B10" s="115">
        <v>1</v>
      </c>
      <c r="C10" s="295">
        <v>43137</v>
      </c>
      <c r="E10" s="297">
        <v>21.3</v>
      </c>
      <c r="F10" s="297">
        <v>30.4</v>
      </c>
      <c r="G10" s="115" t="s">
        <v>309</v>
      </c>
      <c r="H10" s="115">
        <v>215</v>
      </c>
      <c r="I10" s="284">
        <v>420</v>
      </c>
    </row>
    <row r="11" spans="1:9" x14ac:dyDescent="0.25">
      <c r="A11" s="116" t="s">
        <v>338</v>
      </c>
      <c r="B11" s="284">
        <v>1</v>
      </c>
      <c r="C11" s="295">
        <v>43137</v>
      </c>
      <c r="E11" s="297">
        <v>25</v>
      </c>
      <c r="F11" s="297">
        <v>40.799999999999997</v>
      </c>
      <c r="G11" s="115" t="s">
        <v>309</v>
      </c>
      <c r="H11" s="115">
        <v>548</v>
      </c>
      <c r="I11" s="284">
        <v>577</v>
      </c>
    </row>
    <row r="12" spans="1:9" x14ac:dyDescent="0.25">
      <c r="A12" s="116" t="s">
        <v>339</v>
      </c>
      <c r="B12" s="115">
        <v>1</v>
      </c>
      <c r="C12" s="295">
        <v>43137</v>
      </c>
      <c r="E12" s="297">
        <v>20.3</v>
      </c>
      <c r="F12" s="297">
        <v>30.9</v>
      </c>
      <c r="G12" s="115" t="s">
        <v>309</v>
      </c>
      <c r="H12" s="115">
        <v>535</v>
      </c>
      <c r="I12" s="284">
        <v>714</v>
      </c>
    </row>
    <row r="13" spans="1:9" x14ac:dyDescent="0.25">
      <c r="A13" s="116" t="s">
        <v>340</v>
      </c>
      <c r="B13" s="284">
        <v>1</v>
      </c>
      <c r="C13" s="295">
        <v>43137</v>
      </c>
      <c r="E13" s="297">
        <v>22.6</v>
      </c>
      <c r="F13" s="297">
        <v>33.6</v>
      </c>
      <c r="G13" s="115" t="s">
        <v>309</v>
      </c>
      <c r="H13" s="115">
        <v>508</v>
      </c>
      <c r="I13" s="284">
        <v>534</v>
      </c>
    </row>
    <row r="14" spans="1:9" x14ac:dyDescent="0.25">
      <c r="A14" s="116" t="s">
        <v>341</v>
      </c>
      <c r="B14" s="115">
        <v>1</v>
      </c>
      <c r="C14" s="295">
        <v>43137</v>
      </c>
      <c r="E14" s="297">
        <v>21.6</v>
      </c>
      <c r="F14" s="297">
        <v>30.1</v>
      </c>
      <c r="G14" s="115" t="s">
        <v>309</v>
      </c>
      <c r="H14" s="115">
        <v>304</v>
      </c>
      <c r="I14" s="284">
        <v>779</v>
      </c>
    </row>
    <row r="15" spans="1:9" ht="25.5" customHeight="1" x14ac:dyDescent="0.25">
      <c r="A15" s="114" t="s">
        <v>159</v>
      </c>
      <c r="I15" s="118"/>
    </row>
    <row r="16" spans="1:9" ht="45" x14ac:dyDescent="0.25">
      <c r="A16" s="116" t="s">
        <v>160</v>
      </c>
      <c r="B16" s="284" t="s">
        <v>145</v>
      </c>
      <c r="C16" s="115" t="s">
        <v>123</v>
      </c>
      <c r="D16" s="115" t="s">
        <v>161</v>
      </c>
      <c r="I16" s="117"/>
    </row>
    <row r="17" spans="1:9" x14ac:dyDescent="0.25">
      <c r="A17" s="116" t="s">
        <v>162</v>
      </c>
    </row>
    <row r="18" spans="1:9" x14ac:dyDescent="0.25">
      <c r="A18" s="116" t="s">
        <v>163</v>
      </c>
    </row>
    <row r="19" spans="1:9" x14ac:dyDescent="0.25">
      <c r="A19" s="116" t="s">
        <v>164</v>
      </c>
      <c r="B19" s="284"/>
    </row>
    <row r="20" spans="1:9" x14ac:dyDescent="0.25">
      <c r="A20" s="116" t="s">
        <v>165</v>
      </c>
    </row>
    <row r="21" spans="1:9" x14ac:dyDescent="0.25">
      <c r="A21" s="116" t="s">
        <v>166</v>
      </c>
    </row>
    <row r="22" spans="1:9" x14ac:dyDescent="0.25">
      <c r="A22" s="116" t="s">
        <v>167</v>
      </c>
    </row>
    <row r="23" spans="1:9" x14ac:dyDescent="0.25">
      <c r="A23" s="116" t="s">
        <v>168</v>
      </c>
    </row>
    <row r="25" spans="1:9" x14ac:dyDescent="0.25">
      <c r="A25" s="116" t="s">
        <v>169</v>
      </c>
    </row>
    <row r="28" spans="1:9" x14ac:dyDescent="0.25">
      <c r="A28" s="116" t="s">
        <v>170</v>
      </c>
    </row>
    <row r="29" spans="1:9" x14ac:dyDescent="0.25">
      <c r="A29" s="116" t="s">
        <v>171</v>
      </c>
    </row>
    <row r="30" spans="1:9" x14ac:dyDescent="0.25">
      <c r="A30" s="321" t="s">
        <v>172</v>
      </c>
      <c r="B30" s="321"/>
      <c r="C30" s="321"/>
      <c r="D30" s="321"/>
      <c r="E30" s="321"/>
      <c r="F30" s="321"/>
      <c r="G30" s="321"/>
      <c r="H30" s="321"/>
      <c r="I30" s="321"/>
    </row>
    <row r="31" spans="1:9" x14ac:dyDescent="0.25">
      <c r="A31" s="116" t="s">
        <v>173</v>
      </c>
    </row>
  </sheetData>
  <mergeCells count="1">
    <mergeCell ref="A30:I30"/>
  </mergeCells>
  <pageMargins left="0.70866141732283472" right="0.70866141732283472" top="0.74803149606299213" bottom="0.74803149606299213" header="0.31496062992125984" footer="0.31496062992125984"/>
  <pageSetup paperSize="8" scale="85" orientation="landscape" r:id="rId1"/>
  <tableParts count="2">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B29"/>
  <sheetViews>
    <sheetView workbookViewId="0">
      <selection activeCell="B27" sqref="B27"/>
    </sheetView>
  </sheetViews>
  <sheetFormatPr defaultColWidth="9.140625" defaultRowHeight="15" x14ac:dyDescent="0.25"/>
  <cols>
    <col min="1" max="1" width="3.42578125" style="128" customWidth="1"/>
    <col min="2" max="2" width="82.42578125" style="128" customWidth="1"/>
    <col min="3" max="16384" width="9.140625" style="128"/>
  </cols>
  <sheetData>
    <row r="1" spans="1:2" ht="36.75" x14ac:dyDescent="0.25">
      <c r="A1" s="127" t="s">
        <v>185</v>
      </c>
      <c r="B1" s="133" t="s">
        <v>191</v>
      </c>
    </row>
    <row r="2" spans="1:2" x14ac:dyDescent="0.25">
      <c r="B2" s="129"/>
    </row>
    <row r="3" spans="1:2" x14ac:dyDescent="0.25">
      <c r="B3" s="130" t="s">
        <v>1</v>
      </c>
    </row>
    <row r="4" spans="1:2" x14ac:dyDescent="0.25">
      <c r="B4" s="129"/>
    </row>
    <row r="5" spans="1:2" ht="210" x14ac:dyDescent="0.25">
      <c r="B5" s="131" t="s">
        <v>347</v>
      </c>
    </row>
    <row r="6" spans="1:2" x14ac:dyDescent="0.25">
      <c r="B6" s="131"/>
    </row>
    <row r="7" spans="1:2" ht="30" x14ac:dyDescent="0.25">
      <c r="B7" s="131" t="s">
        <v>192</v>
      </c>
    </row>
    <row r="8" spans="1:2" x14ac:dyDescent="0.25">
      <c r="B8" s="131"/>
    </row>
    <row r="9" spans="1:2" ht="60" x14ac:dyDescent="0.25">
      <c r="B9" s="131" t="s">
        <v>193</v>
      </c>
    </row>
    <row r="10" spans="1:2" x14ac:dyDescent="0.25">
      <c r="B10" s="131"/>
    </row>
    <row r="11" spans="1:2" ht="60" x14ac:dyDescent="0.25">
      <c r="B11" s="131" t="s">
        <v>194</v>
      </c>
    </row>
    <row r="12" spans="1:2" x14ac:dyDescent="0.25">
      <c r="B12" s="131"/>
    </row>
    <row r="13" spans="1:2" ht="90" x14ac:dyDescent="0.25">
      <c r="B13" s="131" t="s">
        <v>195</v>
      </c>
    </row>
    <row r="14" spans="1:2" x14ac:dyDescent="0.25">
      <c r="B14" s="131"/>
    </row>
    <row r="15" spans="1:2" ht="60" x14ac:dyDescent="0.25">
      <c r="B15" s="131" t="s">
        <v>196</v>
      </c>
    </row>
    <row r="16" spans="1:2" x14ac:dyDescent="0.25">
      <c r="B16" s="131"/>
    </row>
    <row r="17" spans="2:2" ht="60" x14ac:dyDescent="0.25">
      <c r="B17" s="131" t="s">
        <v>197</v>
      </c>
    </row>
    <row r="18" spans="2:2" x14ac:dyDescent="0.25">
      <c r="B18" s="131"/>
    </row>
    <row r="19" spans="2:2" ht="45" x14ac:dyDescent="0.25">
      <c r="B19" s="131" t="s">
        <v>198</v>
      </c>
    </row>
    <row r="20" spans="2:2" x14ac:dyDescent="0.25">
      <c r="B20" s="131"/>
    </row>
    <row r="21" spans="2:2" ht="30" x14ac:dyDescent="0.25">
      <c r="B21" s="131" t="s">
        <v>328</v>
      </c>
    </row>
    <row r="22" spans="2:2" x14ac:dyDescent="0.25">
      <c r="B22" s="132"/>
    </row>
    <row r="23" spans="2:2" ht="30" x14ac:dyDescent="0.25">
      <c r="B23" s="131" t="s">
        <v>317</v>
      </c>
    </row>
    <row r="24" spans="2:2" x14ac:dyDescent="0.25">
      <c r="B24" s="131"/>
    </row>
    <row r="25" spans="2:2" ht="30" x14ac:dyDescent="0.25">
      <c r="B25" s="131" t="s">
        <v>329</v>
      </c>
    </row>
    <row r="26" spans="2:2" x14ac:dyDescent="0.25">
      <c r="B26" s="131"/>
    </row>
    <row r="27" spans="2:2" ht="30" x14ac:dyDescent="0.25">
      <c r="B27" s="131" t="s">
        <v>330</v>
      </c>
    </row>
    <row r="28" spans="2:2" x14ac:dyDescent="0.25">
      <c r="B28" s="131"/>
    </row>
    <row r="29" spans="2:2" ht="30" x14ac:dyDescent="0.25">
      <c r="B29" s="131" t="s">
        <v>331</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sheetPr>
  <dimension ref="A1:C17"/>
  <sheetViews>
    <sheetView workbookViewId="0">
      <selection activeCell="C18" sqref="C18"/>
    </sheetView>
  </sheetViews>
  <sheetFormatPr defaultColWidth="9.140625" defaultRowHeight="15" x14ac:dyDescent="0.25"/>
  <cols>
    <col min="1" max="1" width="4.7109375" style="138" customWidth="1"/>
    <col min="2" max="2" width="27.42578125" style="145" customWidth="1"/>
    <col min="3" max="3" width="45" style="142" customWidth="1"/>
    <col min="4" max="16384" width="9.140625" style="1"/>
  </cols>
  <sheetData>
    <row r="1" spans="1:3" ht="18.75" x14ac:dyDescent="0.25">
      <c r="B1" s="139" t="s">
        <v>207</v>
      </c>
    </row>
    <row r="3" spans="1:3" x14ac:dyDescent="0.25">
      <c r="A3" s="140"/>
      <c r="B3" s="327" t="s">
        <v>114</v>
      </c>
      <c r="C3" s="327"/>
    </row>
    <row r="4" spans="1:3" x14ac:dyDescent="0.25">
      <c r="A4" s="141"/>
      <c r="B4" s="146"/>
      <c r="C4" s="143"/>
    </row>
    <row r="5" spans="1:3" x14ac:dyDescent="0.25">
      <c r="A5" s="324"/>
      <c r="B5" s="324" t="s">
        <v>205</v>
      </c>
      <c r="C5" s="322" t="s">
        <v>208</v>
      </c>
    </row>
    <row r="6" spans="1:3" x14ac:dyDescent="0.25">
      <c r="A6" s="324"/>
      <c r="B6" s="324"/>
      <c r="C6" s="323"/>
    </row>
    <row r="7" spans="1:3" x14ac:dyDescent="0.25">
      <c r="A7" s="325" t="s">
        <v>206</v>
      </c>
      <c r="B7" s="329" t="s">
        <v>343</v>
      </c>
      <c r="C7" s="289" t="s">
        <v>322</v>
      </c>
    </row>
    <row r="8" spans="1:3" x14ac:dyDescent="0.25">
      <c r="A8" s="326"/>
      <c r="B8" s="330"/>
      <c r="C8" s="289" t="s">
        <v>348</v>
      </c>
    </row>
    <row r="9" spans="1:3" x14ac:dyDescent="0.25">
      <c r="A9" s="326"/>
      <c r="B9" s="330"/>
      <c r="C9" s="289" t="s">
        <v>349</v>
      </c>
    </row>
    <row r="10" spans="1:3" x14ac:dyDescent="0.25">
      <c r="A10" s="326"/>
      <c r="B10" s="330"/>
      <c r="C10" s="289" t="s">
        <v>350</v>
      </c>
    </row>
    <row r="11" spans="1:3" x14ac:dyDescent="0.25">
      <c r="A11" s="326"/>
      <c r="B11" s="330"/>
      <c r="C11" s="289" t="s">
        <v>351</v>
      </c>
    </row>
    <row r="12" spans="1:3" x14ac:dyDescent="0.25">
      <c r="A12" s="326"/>
      <c r="B12" s="330"/>
      <c r="C12" s="289" t="s">
        <v>352</v>
      </c>
    </row>
    <row r="13" spans="1:3" x14ac:dyDescent="0.25">
      <c r="A13" s="326"/>
      <c r="B13" s="330"/>
      <c r="C13" s="289" t="s">
        <v>353</v>
      </c>
    </row>
    <row r="14" spans="1:3" x14ac:dyDescent="0.25">
      <c r="A14" s="326"/>
      <c r="B14" s="330"/>
      <c r="C14" s="289" t="s">
        <v>354</v>
      </c>
    </row>
    <row r="15" spans="1:3" x14ac:dyDescent="0.25">
      <c r="A15" s="326"/>
      <c r="B15" s="330"/>
      <c r="C15" s="289" t="s">
        <v>355</v>
      </c>
    </row>
    <row r="16" spans="1:3" ht="25.5" x14ac:dyDescent="0.25">
      <c r="A16" s="326"/>
      <c r="B16" s="330"/>
      <c r="C16" s="289" t="s">
        <v>356</v>
      </c>
    </row>
    <row r="17" spans="1:3" ht="25.5" x14ac:dyDescent="0.25">
      <c r="A17" s="328"/>
      <c r="B17" s="331"/>
      <c r="C17" s="289" t="s">
        <v>357</v>
      </c>
    </row>
  </sheetData>
  <mergeCells count="6">
    <mergeCell ref="C5:C6"/>
    <mergeCell ref="A5:A6"/>
    <mergeCell ref="B3:C3"/>
    <mergeCell ref="B5:B6"/>
    <mergeCell ref="A7:A17"/>
    <mergeCell ref="B7:B1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14</vt:i4>
      </vt:variant>
      <vt:variant>
        <vt:lpstr>Imenovani obsegi</vt:lpstr>
      </vt:variant>
      <vt:variant>
        <vt:i4>4</vt:i4>
      </vt:variant>
    </vt:vector>
  </HeadingPairs>
  <TitlesOfParts>
    <vt:vector size="18" baseType="lpstr">
      <vt:lpstr>PROGRAM IZVAJANJA</vt:lpstr>
      <vt:lpstr>PODATKI O OBJEKTIH</vt:lpstr>
      <vt:lpstr>REFERENČNE KOLIČINE</vt:lpstr>
      <vt:lpstr>CENE ENERGENTOV OB MENJAVI</vt:lpstr>
      <vt:lpstr>ENERGETSKO UPRAVLJANJE</vt:lpstr>
      <vt:lpstr>STANDARD UDOBJA</vt:lpstr>
      <vt:lpstr>MERITVE UDOBJA</vt:lpstr>
      <vt:lpstr>UKREPI - SPLOŠNE ZAHTEVE</vt:lpstr>
      <vt:lpstr>UKREPI (PO OBJEKTIH)</vt:lpstr>
      <vt:lpstr>OB01</vt:lpstr>
      <vt:lpstr>UKREPI (SKUPAJ)</vt:lpstr>
      <vt:lpstr>VZOREC OBRAČUNA - TOPLOTA</vt:lpstr>
      <vt:lpstr>VZOREC OBRAČUNA - EL. ENERGIJA</vt:lpstr>
      <vt:lpstr>VZOREC OBRAČUNA - SKUPAJ</vt:lpstr>
      <vt:lpstr>'ENERGETSKO UPRAVLJANJE'!Področje_tiskanja</vt:lpstr>
      <vt:lpstr>'OB01'!Področje_tiskanja</vt:lpstr>
      <vt:lpstr>'STANDARD UDOBJA'!Področje_tiskanja</vt:lpstr>
      <vt:lpstr>'UKREPI - SPLOŠNE ZAHTEVE'!Področje_tiskanja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2019-01-23T13:22:51Z</dcterms:modified>
</cp:coreProperties>
</file>